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13_ncr:1_{7845DF42-8ECE-4AE9-9469-E447276D15B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１（週単位）" sheetId="8" r:id="rId1"/>
    <sheet name="様式１（月単位）" sheetId="10" r:id="rId2"/>
    <sheet name="参考（週単位）" sheetId="5" r:id="rId3"/>
    <sheet name="参考（記入例）" sheetId="6" r:id="rId4"/>
  </sheets>
  <definedNames>
    <definedName name="_xlnm._FilterDatabase" localSheetId="3" hidden="1">'参考（記入例）'!$A$8:$R$31</definedName>
    <definedName name="_xlnm._FilterDatabase" localSheetId="2" hidden="1">'参考（週単位）'!$A$8:$Q$31</definedName>
    <definedName name="_xlnm.Print_Area" localSheetId="1">'様式１（月単位）'!$A$1:$L$31</definedName>
    <definedName name="_xlnm.Print_Area" localSheetId="0">'様式１（週単位）'!$A$1:$K$51</definedName>
    <definedName name="_xlnm.Print_Titles" localSheetId="1">'様式１（月単位）'!$1:$9</definedName>
    <definedName name="_xlnm.Print_Titles" localSheetId="0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" i="10" l="1"/>
  <c r="O1" i="8"/>
  <c r="C10" i="8" s="1"/>
  <c r="E10" i="8" s="1"/>
  <c r="A22" i="10"/>
  <c r="C10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G29" i="10"/>
  <c r="G28" i="10"/>
  <c r="G27" i="10"/>
  <c r="G26" i="10"/>
  <c r="G25" i="10"/>
  <c r="G24" i="10"/>
  <c r="G23" i="10"/>
  <c r="F31" i="10"/>
  <c r="E31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H10" i="10" s="1"/>
  <c r="I31" i="6"/>
  <c r="H51" i="8"/>
  <c r="G51" i="8"/>
  <c r="F51" i="8"/>
  <c r="J49" i="8"/>
  <c r="I49" i="8"/>
  <c r="J48" i="8"/>
  <c r="I48" i="8"/>
  <c r="J47" i="8"/>
  <c r="I47" i="8"/>
  <c r="J46" i="8"/>
  <c r="I46" i="8"/>
  <c r="J45" i="8"/>
  <c r="I45" i="8"/>
  <c r="J44" i="8"/>
  <c r="I44" i="8"/>
  <c r="J43" i="8"/>
  <c r="I43" i="8"/>
  <c r="J42" i="8"/>
  <c r="I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J14" i="8" s="1"/>
  <c r="I13" i="8"/>
  <c r="J13" i="8" s="1"/>
  <c r="I12" i="8"/>
  <c r="I11" i="8"/>
  <c r="J11" i="8" s="1"/>
  <c r="O51" i="8" s="1"/>
  <c r="J51" i="8" s="1"/>
  <c r="I10" i="8"/>
  <c r="J10" i="8" s="1"/>
  <c r="L11" i="5"/>
  <c r="O20" i="6"/>
  <c r="O17" i="6"/>
  <c r="N20" i="6"/>
  <c r="N17" i="6"/>
  <c r="N14" i="6"/>
  <c r="L11" i="6"/>
  <c r="L23" i="6"/>
  <c r="L20" i="6"/>
  <c r="L17" i="6"/>
  <c r="L14" i="6"/>
  <c r="O14" i="6" s="1"/>
  <c r="K14" i="5"/>
  <c r="K11" i="5"/>
  <c r="E30" i="5"/>
  <c r="E29" i="5"/>
  <c r="L23" i="5"/>
  <c r="L20" i="5"/>
  <c r="L17" i="5"/>
  <c r="L14" i="5"/>
  <c r="M23" i="5"/>
  <c r="K23" i="5"/>
  <c r="M20" i="5"/>
  <c r="K20" i="5"/>
  <c r="M17" i="5"/>
  <c r="K17" i="5"/>
  <c r="M14" i="5"/>
  <c r="M11" i="5"/>
  <c r="D10" i="5"/>
  <c r="E10" i="5" s="1"/>
  <c r="F10" i="5" s="1"/>
  <c r="G10" i="5" s="1"/>
  <c r="H10" i="5" s="1"/>
  <c r="I10" i="5" s="1"/>
  <c r="J10" i="5" s="1"/>
  <c r="D13" i="5" s="1"/>
  <c r="B10" i="5"/>
  <c r="A10" i="5"/>
  <c r="J12" i="8"/>
  <c r="A23" i="10" l="1"/>
  <c r="A24" i="10" s="1"/>
  <c r="A25" i="10" s="1"/>
  <c r="A26" i="10" s="1"/>
  <c r="A27" i="10" s="1"/>
  <c r="A28" i="10" s="1"/>
  <c r="A29" i="10" s="1"/>
  <c r="H29" i="10" s="1"/>
  <c r="G31" i="10"/>
  <c r="H13" i="10"/>
  <c r="H14" i="10"/>
  <c r="H21" i="10"/>
  <c r="H22" i="10"/>
  <c r="H15" i="10"/>
  <c r="H16" i="10"/>
  <c r="H25" i="10"/>
  <c r="H24" i="10"/>
  <c r="H17" i="10"/>
  <c r="H26" i="10"/>
  <c r="H23" i="10"/>
  <c r="H18" i="10"/>
  <c r="H27" i="10"/>
  <c r="P31" i="10"/>
  <c r="H31" i="10" s="1"/>
  <c r="I31" i="10" s="1"/>
  <c r="H11" i="10"/>
  <c r="H19" i="10"/>
  <c r="H28" i="10"/>
  <c r="H12" i="10"/>
  <c r="H20" i="10"/>
  <c r="C11" i="10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I51" i="8"/>
  <c r="K51" i="8" s="1"/>
  <c r="B10" i="8"/>
  <c r="A10" i="8"/>
  <c r="C11" i="8"/>
  <c r="B11" i="8" s="1"/>
  <c r="N17" i="5"/>
  <c r="O17" i="5" s="1"/>
  <c r="N20" i="5"/>
  <c r="O20" i="5" s="1"/>
  <c r="N14" i="5"/>
  <c r="O14" i="5" s="1"/>
  <c r="N11" i="5"/>
  <c r="O11" i="5" s="1"/>
  <c r="N23" i="5"/>
  <c r="O23" i="5" s="1"/>
  <c r="A13" i="5"/>
  <c r="B13" i="5"/>
  <c r="E13" i="5"/>
  <c r="F13" i="5" s="1"/>
  <c r="G13" i="5" s="1"/>
  <c r="H13" i="5" s="1"/>
  <c r="I13" i="5" s="1"/>
  <c r="J13" i="5" s="1"/>
  <c r="D16" i="5" s="1"/>
  <c r="A11" i="8" l="1"/>
  <c r="C12" i="8"/>
  <c r="E11" i="8"/>
  <c r="E16" i="5"/>
  <c r="F16" i="5" s="1"/>
  <c r="G16" i="5" s="1"/>
  <c r="H16" i="5" s="1"/>
  <c r="I16" i="5" s="1"/>
  <c r="J16" i="5" s="1"/>
  <c r="D19" i="5" s="1"/>
  <c r="B16" i="5"/>
  <c r="A16" i="5"/>
  <c r="E30" i="6"/>
  <c r="E29" i="6"/>
  <c r="E31" i="6" s="1"/>
  <c r="M23" i="6"/>
  <c r="K23" i="6"/>
  <c r="M20" i="6"/>
  <c r="K20" i="6"/>
  <c r="M17" i="6"/>
  <c r="K17" i="6"/>
  <c r="M14" i="6"/>
  <c r="K14" i="6"/>
  <c r="M11" i="6"/>
  <c r="K11" i="6"/>
  <c r="D10" i="6"/>
  <c r="E10" i="6" s="1"/>
  <c r="F10" i="6" s="1"/>
  <c r="G10" i="6" s="1"/>
  <c r="H10" i="6" s="1"/>
  <c r="I10" i="6" s="1"/>
  <c r="J10" i="6" s="1"/>
  <c r="D13" i="6" s="1"/>
  <c r="E12" i="8" l="1"/>
  <c r="C13" i="8"/>
  <c r="B12" i="8"/>
  <c r="A12" i="8"/>
  <c r="N11" i="6"/>
  <c r="O11" i="6" s="1"/>
  <c r="N23" i="6"/>
  <c r="A19" i="5"/>
  <c r="E19" i="5"/>
  <c r="F19" i="5" s="1"/>
  <c r="G19" i="5" s="1"/>
  <c r="H19" i="5" s="1"/>
  <c r="I19" i="5" s="1"/>
  <c r="J19" i="5" s="1"/>
  <c r="D22" i="5" s="1"/>
  <c r="B19" i="5"/>
  <c r="A10" i="6"/>
  <c r="E31" i="5"/>
  <c r="I31" i="5" s="1"/>
  <c r="B10" i="6"/>
  <c r="E13" i="6"/>
  <c r="F13" i="6" s="1"/>
  <c r="G13" i="6" s="1"/>
  <c r="H13" i="6" s="1"/>
  <c r="I13" i="6" s="1"/>
  <c r="J13" i="6" s="1"/>
  <c r="D16" i="6" s="1"/>
  <c r="B13" i="6"/>
  <c r="A13" i="6"/>
  <c r="B13" i="8" l="1"/>
  <c r="E13" i="8"/>
  <c r="C14" i="8"/>
  <c r="A13" i="8"/>
  <c r="B22" i="5"/>
  <c r="A22" i="5"/>
  <c r="E22" i="5"/>
  <c r="F22" i="5" s="1"/>
  <c r="G22" i="5" s="1"/>
  <c r="H22" i="5" s="1"/>
  <c r="I22" i="5" s="1"/>
  <c r="J22" i="5" s="1"/>
  <c r="A16" i="6"/>
  <c r="E16" i="6"/>
  <c r="F16" i="6" s="1"/>
  <c r="G16" i="6" s="1"/>
  <c r="H16" i="6" s="1"/>
  <c r="I16" i="6" s="1"/>
  <c r="J16" i="6" s="1"/>
  <c r="D19" i="6" s="1"/>
  <c r="B16" i="6"/>
  <c r="A14" i="8" l="1"/>
  <c r="C15" i="8"/>
  <c r="B14" i="8"/>
  <c r="E14" i="8"/>
  <c r="E19" i="6"/>
  <c r="F19" i="6" s="1"/>
  <c r="G19" i="6" s="1"/>
  <c r="H19" i="6" s="1"/>
  <c r="I19" i="6" s="1"/>
  <c r="J19" i="6" s="1"/>
  <c r="D22" i="6" s="1"/>
  <c r="B19" i="6"/>
  <c r="A19" i="6"/>
  <c r="A15" i="8" l="1"/>
  <c r="B15" i="8"/>
  <c r="C16" i="8"/>
  <c r="E15" i="8"/>
  <c r="A22" i="6"/>
  <c r="E22" i="6"/>
  <c r="F22" i="6" s="1"/>
  <c r="G22" i="6" s="1"/>
  <c r="H22" i="6" s="1"/>
  <c r="I22" i="6" s="1"/>
  <c r="J22" i="6" s="1"/>
  <c r="B22" i="6"/>
  <c r="C17" i="8" l="1"/>
  <c r="E16" i="8"/>
  <c r="A16" i="8"/>
  <c r="B16" i="8"/>
  <c r="C18" i="8" l="1"/>
  <c r="E17" i="8"/>
  <c r="A17" i="8"/>
  <c r="B17" i="8"/>
  <c r="E18" i="8" l="1"/>
  <c r="C19" i="8"/>
  <c r="A18" i="8"/>
  <c r="B18" i="8"/>
  <c r="E19" i="8" l="1"/>
  <c r="C20" i="8"/>
  <c r="B19" i="8"/>
  <c r="A19" i="8"/>
  <c r="E20" i="8" l="1"/>
  <c r="C21" i="8"/>
  <c r="B20" i="8"/>
  <c r="A20" i="8"/>
  <c r="A21" i="8" l="1"/>
  <c r="C22" i="8"/>
  <c r="E21" i="8"/>
  <c r="B21" i="8"/>
  <c r="A22" i="8" l="1"/>
  <c r="C23" i="8"/>
  <c r="E22" i="8"/>
  <c r="B22" i="8"/>
  <c r="C24" i="8" l="1"/>
  <c r="E23" i="8"/>
  <c r="A23" i="8"/>
  <c r="B23" i="8"/>
  <c r="C25" i="8" l="1"/>
  <c r="E24" i="8"/>
  <c r="B24" i="8"/>
  <c r="A24" i="8"/>
  <c r="C26" i="8" l="1"/>
  <c r="E25" i="8"/>
  <c r="B25" i="8"/>
  <c r="A25" i="8"/>
  <c r="E26" i="8" l="1"/>
  <c r="C27" i="8"/>
  <c r="A26" i="8"/>
  <c r="B26" i="8"/>
  <c r="E27" i="8" l="1"/>
  <c r="C28" i="8"/>
  <c r="A27" i="8"/>
  <c r="B27" i="8"/>
  <c r="E28" i="8" l="1"/>
  <c r="C29" i="8"/>
  <c r="A28" i="8"/>
  <c r="B28" i="8"/>
  <c r="E29" i="8" l="1"/>
  <c r="C30" i="8"/>
  <c r="B29" i="8"/>
  <c r="A29" i="8"/>
  <c r="C31" i="8" l="1"/>
  <c r="E30" i="8"/>
  <c r="A30" i="8"/>
  <c r="B30" i="8"/>
  <c r="C32" i="8" l="1"/>
  <c r="A31" i="8"/>
  <c r="B31" i="8"/>
  <c r="E31" i="8"/>
  <c r="C33" i="8" l="1"/>
  <c r="E32" i="8"/>
  <c r="B32" i="8"/>
  <c r="A32" i="8"/>
  <c r="C34" i="8" l="1"/>
  <c r="E33" i="8"/>
  <c r="A33" i="8"/>
  <c r="B33" i="8"/>
  <c r="A34" i="8" l="1"/>
  <c r="E34" i="8"/>
  <c r="B34" i="8"/>
  <c r="C35" i="8"/>
  <c r="E35" i="8" l="1"/>
  <c r="C36" i="8"/>
  <c r="B35" i="8"/>
  <c r="A35" i="8"/>
  <c r="E36" i="8" l="1"/>
  <c r="C37" i="8"/>
  <c r="A36" i="8"/>
  <c r="B36" i="8"/>
  <c r="E37" i="8" l="1"/>
  <c r="A37" i="8"/>
  <c r="B37" i="8"/>
  <c r="C38" i="8"/>
  <c r="C39" i="8" l="1"/>
  <c r="E38" i="8"/>
  <c r="B38" i="8"/>
  <c r="A38" i="8"/>
  <c r="C40" i="8" l="1"/>
  <c r="E39" i="8"/>
  <c r="A39" i="8"/>
  <c r="B39" i="8"/>
  <c r="C41" i="8" l="1"/>
  <c r="C42" i="8" s="1"/>
  <c r="A40" i="8"/>
  <c r="B40" i="8"/>
  <c r="E40" i="8"/>
  <c r="E42" i="8" l="1"/>
  <c r="C43" i="8"/>
  <c r="B42" i="8"/>
  <c r="A42" i="8"/>
  <c r="E41" i="8"/>
  <c r="B41" i="8"/>
  <c r="A41" i="8"/>
  <c r="E43" i="8" l="1"/>
  <c r="B43" i="8"/>
  <c r="C44" i="8"/>
  <c r="A43" i="8"/>
  <c r="E44" i="8" l="1"/>
  <c r="C45" i="8"/>
  <c r="B44" i="8"/>
  <c r="A44" i="8"/>
  <c r="E45" i="8" l="1"/>
  <c r="B45" i="8"/>
  <c r="C46" i="8"/>
  <c r="A45" i="8"/>
  <c r="E46" i="8" l="1"/>
  <c r="C47" i="8"/>
  <c r="A46" i="8"/>
  <c r="B46" i="8"/>
  <c r="E47" i="8" l="1"/>
  <c r="B47" i="8"/>
  <c r="C48" i="8"/>
  <c r="A47" i="8"/>
  <c r="E48" i="8" l="1"/>
  <c r="C49" i="8"/>
  <c r="B48" i="8"/>
  <c r="A48" i="8"/>
  <c r="E49" i="8" l="1"/>
  <c r="B49" i="8"/>
  <c r="A49" i="8"/>
</calcChain>
</file>

<file path=xl/sharedStrings.xml><?xml version="1.0" encoding="utf-8"?>
<sst xmlns="http://schemas.openxmlformats.org/spreadsheetml/2006/main" count="299" uniqueCount="69">
  <si>
    <t>日付</t>
    <rPh sb="0" eb="2">
      <t>ヒヅケ</t>
    </rPh>
    <phoneticPr fontId="2"/>
  </si>
  <si>
    <t>①</t>
    <phoneticPr fontId="2"/>
  </si>
  <si>
    <t>②</t>
    <phoneticPr fontId="2"/>
  </si>
  <si>
    <t>日</t>
    <rPh sb="0" eb="1">
      <t>ニチ</t>
    </rPh>
    <phoneticPr fontId="2"/>
  </si>
  <si>
    <t>休</t>
    <rPh sb="0" eb="1">
      <t>ヤス</t>
    </rPh>
    <phoneticPr fontId="2"/>
  </si>
  <si>
    <t>作業日</t>
    <rPh sb="0" eb="2">
      <t>サギョウ</t>
    </rPh>
    <rPh sb="2" eb="3">
      <t>ビ</t>
    </rPh>
    <phoneticPr fontId="2"/>
  </si>
  <si>
    <t>工事名</t>
    <rPh sb="0" eb="2">
      <t>コウジ</t>
    </rPh>
    <rPh sb="2" eb="3">
      <t>メイ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</si>
  <si>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</si>
  <si>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</si>
  <si>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2"/>
  </si>
  <si>
    <t>月</t>
    <rPh sb="0" eb="1">
      <t>ゲツ</t>
    </rPh>
    <phoneticPr fontId="2"/>
  </si>
  <si>
    <t>③</t>
    <phoneticPr fontId="2"/>
  </si>
  <si>
    <t>土</t>
    <rPh sb="0" eb="1">
      <t>ド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</si>
  <si>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</si>
  <si>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</si>
  <si>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工期</t>
    <rPh sb="0" eb="2">
      <t>コウキ</t>
    </rPh>
    <phoneticPr fontId="2"/>
  </si>
  <si>
    <t>受注者</t>
    <rPh sb="0" eb="3">
      <t>ジュチュウシャ</t>
    </rPh>
    <phoneticPr fontId="2"/>
  </si>
  <si>
    <t>発注者</t>
    <rPh sb="0" eb="3">
      <t>ハッチュウシャ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</si>
  <si>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</si>
  <si>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</si>
  <si>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備考</t>
    <rPh sb="0" eb="2">
      <t>ビコウ</t>
    </rPh>
    <phoneticPr fontId="2"/>
  </si>
  <si>
    <t>対象日数</t>
    <rPh sb="0" eb="2">
      <t>タイショウ</t>
    </rPh>
    <rPh sb="2" eb="4">
      <t>ニッスウ</t>
    </rPh>
    <phoneticPr fontId="2"/>
  </si>
  <si>
    <t>－</t>
  </si>
  <si>
    <t>－</t>
    <phoneticPr fontId="2"/>
  </si>
  <si>
    <t>（空欄）</t>
    <rPh sb="1" eb="3">
      <t>クウラン</t>
    </rPh>
    <phoneticPr fontId="2"/>
  </si>
  <si>
    <t>現場閉所率</t>
    <rPh sb="0" eb="2">
      <t>ゲンバ</t>
    </rPh>
    <rPh sb="2" eb="5">
      <t>ヘイショリツ</t>
    </rPh>
    <phoneticPr fontId="2"/>
  </si>
  <si>
    <t>現場閉所
日数</t>
    <rPh sb="0" eb="2">
      <t>ゲンバ</t>
    </rPh>
    <rPh sb="2" eb="4">
      <t>ヘイショ</t>
    </rPh>
    <rPh sb="5" eb="7">
      <t>ニッスウ</t>
    </rPh>
    <phoneticPr fontId="2"/>
  </si>
  <si>
    <t>対象期間外</t>
    <rPh sb="0" eb="2">
      <t>タイショウ</t>
    </rPh>
    <rPh sb="2" eb="5">
      <t>キカンガイ</t>
    </rPh>
    <phoneticPr fontId="2"/>
  </si>
  <si>
    <t>計　画</t>
    <rPh sb="0" eb="1">
      <t>ケイ</t>
    </rPh>
    <rPh sb="2" eb="3">
      <t>ガ</t>
    </rPh>
    <phoneticPr fontId="2"/>
  </si>
  <si>
    <t>実　施</t>
    <rPh sb="0" eb="1">
      <t>ジツ</t>
    </rPh>
    <rPh sb="2" eb="3">
      <t>シ</t>
    </rPh>
    <phoneticPr fontId="2"/>
  </si>
  <si>
    <t>閉所</t>
    <rPh sb="0" eb="2">
      <t>ヘイショ</t>
    </rPh>
    <phoneticPr fontId="2"/>
  </si>
  <si>
    <t>作業</t>
    <rPh sb="0" eb="2">
      <t>サギョウ</t>
    </rPh>
    <phoneticPr fontId="2"/>
  </si>
  <si>
    <t>雨天</t>
    <rPh sb="0" eb="2">
      <t>ウテン</t>
    </rPh>
    <phoneticPr fontId="2"/>
  </si>
  <si>
    <t>現場閉所日</t>
    <rPh sb="0" eb="2">
      <t>ゲンバ</t>
    </rPh>
    <rPh sb="2" eb="5">
      <t>ヘイショビ</t>
    </rPh>
    <phoneticPr fontId="2"/>
  </si>
  <si>
    <t>予定外閉所日</t>
    <rPh sb="0" eb="2">
      <t>ヨテイ</t>
    </rPh>
    <rPh sb="2" eb="3">
      <t>ガイ</t>
    </rPh>
    <rPh sb="3" eb="6">
      <t>ヘイショビ</t>
    </rPh>
    <phoneticPr fontId="2"/>
  </si>
  <si>
    <t>※確認月（初日）</t>
    <rPh sb="1" eb="3">
      <t>カクニン</t>
    </rPh>
    <rPh sb="3" eb="4">
      <t>ツキ</t>
    </rPh>
    <rPh sb="5" eb="7">
      <t>ショニチ</t>
    </rPh>
    <phoneticPr fontId="2"/>
  </si>
  <si>
    <t>月単位判定</t>
    <rPh sb="0" eb="1">
      <t>ツキ</t>
    </rPh>
    <rPh sb="1" eb="3">
      <t>タンイ</t>
    </rPh>
    <rPh sb="3" eb="5">
      <t>ハンテイ</t>
    </rPh>
    <phoneticPr fontId="2"/>
  </si>
  <si>
    <t>対象日</t>
    <rPh sb="0" eb="2">
      <t>タイショウ</t>
    </rPh>
    <rPh sb="2" eb="3">
      <t>ニチ</t>
    </rPh>
    <phoneticPr fontId="2"/>
  </si>
  <si>
    <t>閉所日</t>
    <rPh sb="0" eb="3">
      <t>ヘイショビ</t>
    </rPh>
    <phoneticPr fontId="2"/>
  </si>
  <si>
    <t>月単位対象日数：</t>
    <rPh sb="0" eb="3">
      <t>ツキタンイ</t>
    </rPh>
    <rPh sb="3" eb="5">
      <t>タイショウ</t>
    </rPh>
    <rPh sb="5" eb="7">
      <t>ニッスウ</t>
    </rPh>
    <phoneticPr fontId="2"/>
  </si>
  <si>
    <t>月単位閉所日数：</t>
    <rPh sb="0" eb="3">
      <t>ツキタンイ</t>
    </rPh>
    <rPh sb="3" eb="5">
      <t>ヘイショ</t>
    </rPh>
    <rPh sb="5" eb="7">
      <t>ニッスウ</t>
    </rPh>
    <rPh sb="6" eb="7">
      <t>スウ</t>
    </rPh>
    <phoneticPr fontId="2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</si>
  <si>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2"/>
  </si>
  <si>
    <t>※確認月が6週の場合、6週目の行を追加すること。月単位判定欄は直接入力すること。</t>
    <rPh sb="1" eb="3">
      <t>カクニン</t>
    </rPh>
    <rPh sb="3" eb="4">
      <t>ツキ</t>
    </rPh>
    <rPh sb="12" eb="14">
      <t>シュウメ</t>
    </rPh>
    <rPh sb="15" eb="16">
      <t>ギョウ</t>
    </rPh>
    <rPh sb="17" eb="19">
      <t>ツイカ</t>
    </rPh>
    <rPh sb="24" eb="25">
      <t>ツキ</t>
    </rPh>
    <rPh sb="25" eb="27">
      <t>タンイ</t>
    </rPh>
    <rPh sb="27" eb="29">
      <t>ハンテイ</t>
    </rPh>
    <rPh sb="29" eb="30">
      <t>ラン</t>
    </rPh>
    <rPh sb="31" eb="33">
      <t>チョクセツ</t>
    </rPh>
    <rPh sb="33" eb="35">
      <t>ニュウリョク</t>
    </rPh>
    <phoneticPr fontId="2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</si>
  <si>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14"/>
  </si>
  <si>
    <t>～</t>
    <phoneticPr fontId="14"/>
  </si>
  <si>
    <t>対象期間</t>
    <rPh sb="0" eb="2">
      <t>タイショウ</t>
    </rPh>
    <rPh sb="2" eb="4">
      <t>キカン</t>
    </rPh>
    <phoneticPr fontId="2"/>
  </si>
  <si>
    <t>災害対応のため</t>
    <rPh sb="0" eb="2">
      <t>サイガイ</t>
    </rPh>
    <rPh sb="2" eb="4">
      <t>タイオウ</t>
    </rPh>
    <phoneticPr fontId="2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</si>
  <si>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2"/>
  </si>
  <si>
    <t>様式１：週休２日制モデル工事（現場閉所型）　現場閉所実績報告書（週単位）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シュウ</t>
    </rPh>
    <rPh sb="33" eb="35">
      <t>タンイ</t>
    </rPh>
    <phoneticPr fontId="14"/>
  </si>
  <si>
    <t>備考</t>
    <rPh sb="0" eb="2">
      <t>ビコウ</t>
    </rPh>
    <phoneticPr fontId="14"/>
  </si>
  <si>
    <t>様式１：週休２日制モデル工事（現場閉所型）　現場閉所実績報告書（月単位）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ツキ</t>
    </rPh>
    <rPh sb="33" eb="35">
      <t>タンイ</t>
    </rPh>
    <phoneticPr fontId="14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</si>
  <si>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</si>
  <si>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</si>
  <si>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2"/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</si>
  <si>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2"/>
  </si>
  <si>
    <t>暦上の休日確保のため</t>
    <rPh sb="0" eb="1">
      <t>コヨミ</t>
    </rPh>
    <rPh sb="1" eb="2">
      <t>ジョウ</t>
    </rPh>
    <rPh sb="3" eb="5">
      <t>キュウジツ</t>
    </rPh>
    <rPh sb="5" eb="7">
      <t>カクホ</t>
    </rPh>
    <phoneticPr fontId="2"/>
  </si>
  <si>
    <t>○</t>
    <phoneticPr fontId="2"/>
  </si>
  <si>
    <t>※月単位判定：</t>
    <rPh sb="1" eb="2">
      <t>ツキ</t>
    </rPh>
    <rPh sb="2" eb="4">
      <t>タンイ</t>
    </rPh>
    <rPh sb="4" eb="6">
      <t>ハンテイ</t>
    </rPh>
    <phoneticPr fontId="2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</si>
  <si>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2"/>
  </si>
  <si>
    <t>週休２日達成状況（合計）</t>
    <rPh sb="9" eb="10">
      <t>ゴウ</t>
    </rPh>
    <rPh sb="10" eb="11">
      <t>ケイ</t>
    </rPh>
    <phoneticPr fontId="14"/>
  </si>
  <si>
    <t>工事完了日</t>
    <rPh sb="0" eb="2">
      <t>コウジ</t>
    </rPh>
    <rPh sb="2" eb="4">
      <t>カンリョウ</t>
    </rPh>
    <rPh sb="4" eb="5">
      <t>ビ</t>
    </rPh>
    <phoneticPr fontId="2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</si>
  <si>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14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</si>
  <si>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2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</si>
  <si>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</si>
  <si>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</si>
  <si>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</si>
  <si>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工事場所</t>
    <rPh sb="0" eb="2">
      <t>コウジ</t>
    </rPh>
    <rPh sb="2" eb="4">
      <t>バショ</t>
    </rPh>
    <phoneticPr fontId="2"/>
  </si>
  <si>
    <t>参考様式：週休２日制モデル工事（現場閉所型）　現場閉所実績報告書（週単位）</t>
    <rPh sb="0" eb="2">
      <t>サンコウ</t>
    </rPh>
    <rPh sb="2" eb="4">
      <t>ヨウシキ</t>
    </rPh>
    <rPh sb="5" eb="7">
      <t>シュウキュウ</t>
    </rPh>
    <rPh sb="8" eb="9">
      <t>ニチ</t>
    </rPh>
    <rPh sb="9" eb="10">
      <t>セイ</t>
    </rPh>
    <rPh sb="13" eb="15">
      <t>コウジ</t>
    </rPh>
    <rPh sb="16" eb="18">
      <t>ゲンバ</t>
    </rPh>
    <rPh sb="18" eb="20">
      <t>ヘイショ</t>
    </rPh>
    <rPh sb="20" eb="21">
      <t>ガタ</t>
    </rPh>
    <rPh sb="23" eb="25">
      <t>ゲンバ</t>
    </rPh>
    <rPh sb="25" eb="27">
      <t>ヘイショ</t>
    </rPh>
    <rPh sb="27" eb="29">
      <t>ジッセキ</t>
    </rPh>
    <rPh sb="29" eb="32">
      <t>ホウコクショ</t>
    </rPh>
    <rPh sb="33" eb="36">
      <t>シュウタンイ</t>
    </rPh>
    <phoneticPr fontId="2"/>
  </si>
  <si>
    <t>※直前の土曜日</t>
    <rPh sb="1" eb="3">
      <t>チョクゼン</t>
    </rPh>
    <rPh sb="4" eb="7">
      <t>ドヨウビ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</si>
</sst>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m/d"/>
    <numFmt numFmtId="178" formatCode="General&quot;週目&quot;"/>
    <numFmt numFmtId="179" formatCode="General&quot;月&quot;"/>
    <numFmt numFmtId="180" formatCode="General&quot;日&quot;"/>
    <numFmt numFmtId="181" formatCode="yyyy"/>
    <numFmt numFmtId="182" formatCode="m"/>
    <numFmt numFmtId="183" formatCode="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178" fontId="0" fillId="0" borderId="2" xfId="0" applyNumberFormat="1" applyBorder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1" applyNumberFormat="1" applyFont="1">
      <alignment vertical="center"/>
    </xf>
    <xf numFmtId="180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17" xfId="1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/>
    <xf numFmtId="0" fontId="16" fillId="0" borderId="0" xfId="2" applyFont="1" applyAlignment="1">
      <alignment shrinkToFit="1"/>
    </xf>
    <xf numFmtId="14" fontId="16" fillId="0" borderId="0" xfId="2" applyNumberFormat="1" applyFont="1"/>
    <xf numFmtId="0" fontId="16" fillId="0" borderId="4" xfId="2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shrinkToFit="1"/>
    </xf>
    <xf numFmtId="179" fontId="16" fillId="0" borderId="3" xfId="2" applyNumberFormat="1" applyFont="1" applyBorder="1" applyAlignment="1">
      <alignment horizontal="right" vertical="center"/>
    </xf>
    <xf numFmtId="178" fontId="16" fillId="0" borderId="5" xfId="2" applyNumberFormat="1" applyFont="1" applyBorder="1" applyAlignment="1">
      <alignment horizontal="left" vertical="center"/>
    </xf>
    <xf numFmtId="0" fontId="16" fillId="0" borderId="2" xfId="2" applyFont="1" applyBorder="1" applyAlignment="1">
      <alignment horizontal="center" vertical="center"/>
    </xf>
    <xf numFmtId="176" fontId="16" fillId="0" borderId="2" xfId="1" applyNumberFormat="1" applyFont="1" applyFill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right"/>
    </xf>
    <xf numFmtId="183" fontId="16" fillId="0" borderId="3" xfId="2" applyNumberFormat="1" applyFont="1" applyBorder="1" applyAlignment="1">
      <alignment horizontal="center" vertical="center"/>
    </xf>
    <xf numFmtId="183" fontId="16" fillId="0" borderId="4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right" vertical="center" shrinkToFit="1"/>
    </xf>
    <xf numFmtId="0" fontId="16" fillId="3" borderId="2" xfId="2" applyFont="1" applyFill="1" applyBorder="1" applyAlignment="1">
      <alignment horizontal="center" vertical="center"/>
    </xf>
    <xf numFmtId="14" fontId="16" fillId="3" borderId="18" xfId="2" applyNumberFormat="1" applyFont="1" applyFill="1" applyBorder="1" applyAlignment="1">
      <alignment horizontal="center"/>
    </xf>
    <xf numFmtId="181" fontId="13" fillId="0" borderId="3" xfId="2" applyNumberFormat="1" applyFont="1" applyBorder="1" applyAlignment="1">
      <alignment horizontal="right" vertical="center"/>
    </xf>
    <xf numFmtId="182" fontId="13" fillId="0" borderId="4" xfId="2" applyNumberFormat="1" applyFont="1" applyBorder="1" applyAlignment="1">
      <alignment horizontal="right" vertical="center"/>
    </xf>
    <xf numFmtId="178" fontId="16" fillId="0" borderId="4" xfId="2" applyNumberFormat="1" applyFont="1" applyBorder="1" applyAlignment="1">
      <alignment horizontal="center" vertical="center"/>
    </xf>
    <xf numFmtId="0" fontId="16" fillId="0" borderId="5" xfId="2" applyFont="1" applyBorder="1" applyAlignment="1">
      <alignment horizontal="right"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6" fillId="3" borderId="6" xfId="2" applyFont="1" applyFill="1" applyBorder="1" applyAlignment="1">
      <alignment horizontal="center" shrinkToFit="1"/>
    </xf>
    <xf numFmtId="0" fontId="16" fillId="3" borderId="6" xfId="2" applyFont="1" applyFill="1" applyBorder="1" applyAlignment="1">
      <alignment shrinkToFit="1"/>
    </xf>
    <xf numFmtId="0" fontId="16" fillId="3" borderId="4" xfId="2" applyFont="1" applyFill="1" applyBorder="1" applyAlignment="1">
      <alignment horizontal="center" shrinkToFit="1"/>
    </xf>
    <xf numFmtId="0" fontId="16" fillId="3" borderId="4" xfId="2" applyFont="1" applyFill="1" applyBorder="1" applyAlignment="1">
      <alignment shrinkToFit="1"/>
    </xf>
    <xf numFmtId="0" fontId="16" fillId="0" borderId="3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left" vertical="center"/>
    </xf>
    <xf numFmtId="178" fontId="0" fillId="0" borderId="8" xfId="0" applyNumberFormat="1" applyBorder="1" applyAlignment="1">
      <alignment horizontal="left" vertical="center"/>
    </xf>
    <xf numFmtId="178" fontId="0" fillId="0" borderId="10" xfId="0" applyNumberForma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14" fontId="0" fillId="3" borderId="13" xfId="0" applyNumberFormat="1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6" xfId="2" xr:uid="{41A9E254-98B4-4C5D-99DE-8DE986F6D111}"/>
  </cellStyles>
  <dxfs count="6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95250</xdr:colOff>
      <xdr:row>20</xdr:row>
      <xdr:rowOff>91440</xdr:rowOff>
    </xdr:from>
    <xdr:ext cx="1981200" cy="8258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FC785-FF54-7D59-D8A6-7588B05B3A5F}"/>
            </a:ext>
          </a:extLst>
        </xdr:cNvPr>
        <xdr:cNvSpPr txBox="1"/>
      </xdr:nvSpPr>
      <xdr:spPr>
        <a:xfrm>
          <a:off x="9353550" y="4282440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完全週休２日が正しく判定されない場合（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休工対象が１日の場合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など）、</a:t>
          </a:r>
          <a:r>
            <a:rPr kumimoji="1" lang="ja-JP" altLang="en-US" sz="1100"/>
            <a:t>判定結果を上書修正し、備考欄を記入すること。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169545</xdr:colOff>
      <xdr:row>0</xdr:row>
      <xdr:rowOff>121920</xdr:rowOff>
    </xdr:from>
    <xdr:ext cx="15335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BBA05-5D42-4748-AE73-35761C2D5790}"/>
            </a:ext>
          </a:extLst>
        </xdr:cNvPr>
        <xdr:cNvSpPr txBox="1"/>
      </xdr:nvSpPr>
      <xdr:spPr>
        <a:xfrm>
          <a:off x="9427845" y="121920"/>
          <a:ext cx="1533525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作業開始日を含む月の初日（１日）を入力。月ごとにシートを作成すること。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97155</xdr:colOff>
      <xdr:row>8</xdr:row>
      <xdr:rowOff>43815</xdr:rowOff>
    </xdr:from>
    <xdr:ext cx="1981200" cy="64248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3AF18B-7AAD-45DD-9F4B-8BBDC19854E2}"/>
            </a:ext>
          </a:extLst>
        </xdr:cNvPr>
        <xdr:cNvSpPr txBox="1"/>
      </xdr:nvSpPr>
      <xdr:spPr>
        <a:xfrm>
          <a:off x="9012555" y="1720215"/>
          <a:ext cx="1981200" cy="64248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月単位判定欄は必要に応じ、直接入力すること。（完全週休２日達成時は入力不要）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102870</xdr:colOff>
      <xdr:row>12</xdr:row>
      <xdr:rowOff>66675</xdr:rowOff>
    </xdr:from>
    <xdr:ext cx="1981200" cy="82586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E67EAB-1FA3-4CF5-8200-149733172D19}"/>
            </a:ext>
          </a:extLst>
        </xdr:cNvPr>
        <xdr:cNvSpPr txBox="1"/>
      </xdr:nvSpPr>
      <xdr:spPr>
        <a:xfrm>
          <a:off x="9361170" y="2581275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災害対応等で代替休日の設定が困難な場合は、受発注者間で協議し、対象外期間を設定すること。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F342-C481-4CBC-8E36-0C6ABB9D5545}">
  <dimension ref="A1:O58"/>
  <sheetViews>
    <sheetView tabSelected="1" view="pageBreakPreview" zoomScaleNormal="100" zoomScaleSheetLayoutView="100" workbookViewId="0">
      <pane ySplit="9" topLeftCell="A10" activePane="bottomLeft" state="frozen"/>
      <selection pane="bottomLeft" activeCell="O1" sqref="O1"/>
    </sheetView>
  </sheetViews>
  <sheetFormatPr defaultColWidth="10" defaultRowHeight="13.5" x14ac:dyDescent="0.15"/>
  <cols>
    <col min="1" max="2" width="8.875" style="29" customWidth="1"/>
    <col min="3" max="3" width="13.875" style="33" customWidth="1"/>
    <col min="4" max="4" width="5.5" style="29" customWidth="1"/>
    <col min="5" max="5" width="13.875" style="33" customWidth="1"/>
    <col min="6" max="10" width="11.25" style="33" customWidth="1"/>
    <col min="11" max="11" width="22.375" style="29" customWidth="1"/>
    <col min="12" max="13" width="9.75" style="29" customWidth="1"/>
    <col min="14" max="14" width="10.5" style="29" customWidth="1"/>
    <col min="15" max="15" width="16" style="29" customWidth="1"/>
    <col min="16" max="16" width="14.875" style="29" customWidth="1"/>
    <col min="17" max="17" width="12.75" style="29" customWidth="1"/>
    <col min="18" max="118" width="9.75" style="29" customWidth="1"/>
    <col min="119" max="16384" width="10" style="29"/>
  </cols>
  <sheetData>
    <row r="1" spans="1:15" ht="16.149999999999999" customHeight="1" thickBot="1" x14ac:dyDescent="0.2">
      <c r="A1" s="28" t="s">
        <v>48</v>
      </c>
      <c r="I1" s="29"/>
      <c r="J1" s="33" t="s">
        <v>52</v>
      </c>
      <c r="K1" s="46">
        <v>45931</v>
      </c>
      <c r="N1" s="41" t="s">
        <v>68</v>
      </c>
      <c r="O1" s="31">
        <f>K1-WEEKDAY(K1,1)</f>
        <v>45927</v>
      </c>
    </row>
    <row r="2" spans="1:15" ht="16.149999999999999" customHeight="1" x14ac:dyDescent="0.15">
      <c r="A2" s="28"/>
      <c r="I2" s="41"/>
    </row>
    <row r="3" spans="1:15" ht="16.5" customHeight="1" x14ac:dyDescent="0.15">
      <c r="A3" s="65" t="s">
        <v>6</v>
      </c>
      <c r="B3" s="65"/>
      <c r="C3" s="55"/>
      <c r="D3" s="56"/>
      <c r="E3" s="55"/>
      <c r="F3" s="55"/>
      <c r="G3" s="55"/>
      <c r="H3" s="55"/>
      <c r="I3" s="34"/>
      <c r="J3" s="34"/>
      <c r="K3" s="30"/>
    </row>
    <row r="4" spans="1:15" ht="16.5" customHeight="1" x14ac:dyDescent="0.15">
      <c r="A4" s="60" t="s">
        <v>66</v>
      </c>
      <c r="B4" s="60"/>
      <c r="C4" s="57"/>
      <c r="D4" s="58"/>
      <c r="E4" s="57"/>
      <c r="F4" s="57"/>
      <c r="G4" s="57"/>
      <c r="H4" s="57"/>
      <c r="I4" s="34"/>
      <c r="J4" s="34"/>
      <c r="K4" s="30"/>
    </row>
    <row r="5" spans="1:15" ht="16.5" customHeight="1" x14ac:dyDescent="0.15">
      <c r="A5" s="60" t="s">
        <v>15</v>
      </c>
      <c r="B5" s="60"/>
      <c r="C5" s="57"/>
      <c r="D5" s="58"/>
      <c r="E5" s="57"/>
      <c r="F5" s="57"/>
      <c r="G5" s="57"/>
      <c r="H5" s="57"/>
      <c r="I5" s="34"/>
      <c r="J5" s="34"/>
      <c r="K5" s="30"/>
    </row>
    <row r="6" spans="1:15" ht="16.5" customHeight="1" x14ac:dyDescent="0.15">
      <c r="A6" s="60" t="s">
        <v>16</v>
      </c>
      <c r="B6" s="60"/>
      <c r="C6" s="57"/>
      <c r="D6" s="58"/>
      <c r="E6" s="57"/>
      <c r="F6" s="57"/>
      <c r="G6" s="57"/>
      <c r="H6" s="57"/>
      <c r="I6" s="34"/>
      <c r="J6" s="34"/>
      <c r="K6" s="30"/>
    </row>
    <row r="7" spans="1:15" ht="16.5" customHeight="1" x14ac:dyDescent="0.15">
      <c r="A7" s="28"/>
    </row>
    <row r="8" spans="1:15" ht="16.5" customHeight="1" x14ac:dyDescent="0.15">
      <c r="A8" s="68" t="s">
        <v>43</v>
      </c>
      <c r="B8" s="69"/>
      <c r="C8" s="69"/>
      <c r="D8" s="69"/>
      <c r="E8" s="70"/>
      <c r="F8" s="62" t="s">
        <v>21</v>
      </c>
      <c r="G8" s="64" t="s">
        <v>51</v>
      </c>
      <c r="H8" s="64" t="s">
        <v>26</v>
      </c>
      <c r="I8" s="64" t="s">
        <v>25</v>
      </c>
      <c r="J8" s="64" t="s">
        <v>53</v>
      </c>
      <c r="K8" s="66" t="s">
        <v>49</v>
      </c>
    </row>
    <row r="9" spans="1:15" ht="16.5" customHeight="1" x14ac:dyDescent="0.15">
      <c r="A9" s="71"/>
      <c r="B9" s="72"/>
      <c r="C9" s="72"/>
      <c r="D9" s="72"/>
      <c r="E9" s="73"/>
      <c r="F9" s="63"/>
      <c r="G9" s="64"/>
      <c r="H9" s="64"/>
      <c r="I9" s="64"/>
      <c r="J9" s="64"/>
      <c r="K9" s="67"/>
    </row>
    <row r="10" spans="1:15" ht="17.100000000000001" customHeight="1" x14ac:dyDescent="0.15">
      <c r="A10" s="35">
        <f t="shared" ref="A10:A49" si="0">MONTH(C10)</f>
        <v>9</v>
      </c>
      <c r="B10" s="36">
        <f t="shared" ref="B10:B49" si="1">WEEKNUM(C10,2)-WEEKNUM(DATE(YEAR(C10),MONTH(C10),1),2)+1</f>
        <v>4</v>
      </c>
      <c r="C10" s="42">
        <f>O1</f>
        <v>45927</v>
      </c>
      <c r="D10" s="32" t="s">
        <v>44</v>
      </c>
      <c r="E10" s="43">
        <f>C10+6</f>
        <v>45933</v>
      </c>
      <c r="F10" s="45"/>
      <c r="G10" s="45"/>
      <c r="H10" s="45"/>
      <c r="I10" s="38" t="str">
        <f>IF(F10=0,"",H10/F10)</f>
        <v/>
      </c>
      <c r="J10" s="37" t="str">
        <f t="shared" ref="J10:J13" si="2">IF(G10=0,"－",IF(I10&gt;0.285,"○","×"))</f>
        <v>－</v>
      </c>
      <c r="K10" s="44"/>
    </row>
    <row r="11" spans="1:15" ht="17.100000000000001" customHeight="1" x14ac:dyDescent="0.15">
      <c r="A11" s="35">
        <f t="shared" si="0"/>
        <v>10</v>
      </c>
      <c r="B11" s="36">
        <f t="shared" si="1"/>
        <v>1</v>
      </c>
      <c r="C11" s="42">
        <f>C10+7</f>
        <v>45934</v>
      </c>
      <c r="D11" s="32" t="s">
        <v>44</v>
      </c>
      <c r="E11" s="43">
        <f>C11+6</f>
        <v>45940</v>
      </c>
      <c r="F11" s="45"/>
      <c r="G11" s="45"/>
      <c r="H11" s="45"/>
      <c r="I11" s="38" t="str">
        <f t="shared" ref="I11:I41" si="3">IF(F11=0,"",H11/F11)</f>
        <v/>
      </c>
      <c r="J11" s="37" t="str">
        <f t="shared" si="2"/>
        <v>－</v>
      </c>
      <c r="K11" s="44"/>
    </row>
    <row r="12" spans="1:15" ht="17.100000000000001" customHeight="1" x14ac:dyDescent="0.15">
      <c r="A12" s="35">
        <f t="shared" si="0"/>
        <v>10</v>
      </c>
      <c r="B12" s="36">
        <f t="shared" si="1"/>
        <v>2</v>
      </c>
      <c r="C12" s="42">
        <f t="shared" ref="C12:C41" si="4">C11+7</f>
        <v>45941</v>
      </c>
      <c r="D12" s="32" t="s">
        <v>44</v>
      </c>
      <c r="E12" s="43">
        <f>C12+6</f>
        <v>45947</v>
      </c>
      <c r="F12" s="45"/>
      <c r="G12" s="45"/>
      <c r="H12" s="45"/>
      <c r="I12" s="38" t="str">
        <f t="shared" si="3"/>
        <v/>
      </c>
      <c r="J12" s="37" t="str">
        <f t="shared" si="2"/>
        <v>－</v>
      </c>
      <c r="K12" s="44"/>
    </row>
    <row r="13" spans="1:15" ht="17.100000000000001" customHeight="1" x14ac:dyDescent="0.15">
      <c r="A13" s="35">
        <f t="shared" si="0"/>
        <v>10</v>
      </c>
      <c r="B13" s="36">
        <f t="shared" si="1"/>
        <v>3</v>
      </c>
      <c r="C13" s="42">
        <f t="shared" si="4"/>
        <v>45948</v>
      </c>
      <c r="D13" s="32" t="s">
        <v>44</v>
      </c>
      <c r="E13" s="43">
        <f t="shared" ref="E13:E41" si="5">C13+6</f>
        <v>45954</v>
      </c>
      <c r="F13" s="45"/>
      <c r="G13" s="45"/>
      <c r="H13" s="45"/>
      <c r="I13" s="38" t="str">
        <f t="shared" si="3"/>
        <v/>
      </c>
      <c r="J13" s="37" t="str">
        <f t="shared" si="2"/>
        <v>－</v>
      </c>
      <c r="K13" s="44"/>
    </row>
    <row r="14" spans="1:15" ht="17.100000000000001" customHeight="1" x14ac:dyDescent="0.15">
      <c r="A14" s="35">
        <f t="shared" si="0"/>
        <v>10</v>
      </c>
      <c r="B14" s="36">
        <f t="shared" si="1"/>
        <v>4</v>
      </c>
      <c r="C14" s="42">
        <f t="shared" si="4"/>
        <v>45955</v>
      </c>
      <c r="D14" s="32" t="s">
        <v>44</v>
      </c>
      <c r="E14" s="43">
        <f t="shared" si="5"/>
        <v>45961</v>
      </c>
      <c r="F14" s="45"/>
      <c r="G14" s="45"/>
      <c r="H14" s="45"/>
      <c r="I14" s="38" t="str">
        <f t="shared" si="3"/>
        <v/>
      </c>
      <c r="J14" s="37" t="str">
        <f>IF(G14=0,"－",IF(I14&gt;0.285,"○","×"))</f>
        <v>－</v>
      </c>
      <c r="K14" s="44"/>
    </row>
    <row r="15" spans="1:15" ht="17.100000000000001" customHeight="1" x14ac:dyDescent="0.15">
      <c r="A15" s="35">
        <f t="shared" si="0"/>
        <v>11</v>
      </c>
      <c r="B15" s="36">
        <f t="shared" si="1"/>
        <v>1</v>
      </c>
      <c r="C15" s="42">
        <f t="shared" si="4"/>
        <v>45962</v>
      </c>
      <c r="D15" s="32" t="s">
        <v>44</v>
      </c>
      <c r="E15" s="43">
        <f t="shared" si="5"/>
        <v>45968</v>
      </c>
      <c r="F15" s="45"/>
      <c r="G15" s="45"/>
      <c r="H15" s="45"/>
      <c r="I15" s="38" t="str">
        <f t="shared" si="3"/>
        <v/>
      </c>
      <c r="J15" s="37" t="str">
        <f t="shared" ref="J15:J41" si="6">IF(G15=0,"－",IF(I15&gt;0.285,"○","×"))</f>
        <v>－</v>
      </c>
      <c r="K15" s="44"/>
    </row>
    <row r="16" spans="1:15" ht="17.100000000000001" customHeight="1" x14ac:dyDescent="0.15">
      <c r="A16" s="35">
        <f t="shared" si="0"/>
        <v>11</v>
      </c>
      <c r="B16" s="36">
        <f t="shared" si="1"/>
        <v>2</v>
      </c>
      <c r="C16" s="42">
        <f t="shared" si="4"/>
        <v>45969</v>
      </c>
      <c r="D16" s="32" t="s">
        <v>44</v>
      </c>
      <c r="E16" s="43">
        <f t="shared" si="5"/>
        <v>45975</v>
      </c>
      <c r="F16" s="45"/>
      <c r="G16" s="45"/>
      <c r="H16" s="45"/>
      <c r="I16" s="38" t="str">
        <f t="shared" si="3"/>
        <v/>
      </c>
      <c r="J16" s="37" t="str">
        <f t="shared" si="6"/>
        <v>－</v>
      </c>
      <c r="K16" s="44"/>
    </row>
    <row r="17" spans="1:11" ht="17.100000000000001" customHeight="1" x14ac:dyDescent="0.15">
      <c r="A17" s="35">
        <f t="shared" si="0"/>
        <v>11</v>
      </c>
      <c r="B17" s="36">
        <f t="shared" si="1"/>
        <v>3</v>
      </c>
      <c r="C17" s="42">
        <f t="shared" si="4"/>
        <v>45976</v>
      </c>
      <c r="D17" s="32" t="s">
        <v>44</v>
      </c>
      <c r="E17" s="43">
        <f t="shared" si="5"/>
        <v>45982</v>
      </c>
      <c r="F17" s="45"/>
      <c r="G17" s="45"/>
      <c r="H17" s="45"/>
      <c r="I17" s="38" t="str">
        <f t="shared" si="3"/>
        <v/>
      </c>
      <c r="J17" s="37" t="str">
        <f t="shared" si="6"/>
        <v>－</v>
      </c>
      <c r="K17" s="44"/>
    </row>
    <row r="18" spans="1:11" ht="17.100000000000001" customHeight="1" x14ac:dyDescent="0.15">
      <c r="A18" s="35">
        <f t="shared" si="0"/>
        <v>11</v>
      </c>
      <c r="B18" s="36">
        <f t="shared" si="1"/>
        <v>4</v>
      </c>
      <c r="C18" s="42">
        <f t="shared" si="4"/>
        <v>45983</v>
      </c>
      <c r="D18" s="32" t="s">
        <v>44</v>
      </c>
      <c r="E18" s="43">
        <f t="shared" si="5"/>
        <v>45989</v>
      </c>
      <c r="F18" s="45"/>
      <c r="G18" s="45"/>
      <c r="H18" s="45"/>
      <c r="I18" s="38" t="str">
        <f t="shared" si="3"/>
        <v/>
      </c>
      <c r="J18" s="37" t="str">
        <f t="shared" si="6"/>
        <v>－</v>
      </c>
      <c r="K18" s="44"/>
    </row>
    <row r="19" spans="1:11" ht="17.100000000000001" customHeight="1" x14ac:dyDescent="0.15">
      <c r="A19" s="35">
        <f t="shared" si="0"/>
        <v>11</v>
      </c>
      <c r="B19" s="36">
        <f t="shared" si="1"/>
        <v>5</v>
      </c>
      <c r="C19" s="42">
        <f t="shared" si="4"/>
        <v>45990</v>
      </c>
      <c r="D19" s="32" t="s">
        <v>44</v>
      </c>
      <c r="E19" s="43">
        <f t="shared" si="5"/>
        <v>45996</v>
      </c>
      <c r="F19" s="45"/>
      <c r="G19" s="45"/>
      <c r="H19" s="45"/>
      <c r="I19" s="38" t="str">
        <f t="shared" si="3"/>
        <v/>
      </c>
      <c r="J19" s="37" t="str">
        <f t="shared" si="6"/>
        <v>－</v>
      </c>
      <c r="K19" s="44"/>
    </row>
    <row r="20" spans="1:11" ht="17.100000000000001" customHeight="1" x14ac:dyDescent="0.15">
      <c r="A20" s="35">
        <f t="shared" si="0"/>
        <v>12</v>
      </c>
      <c r="B20" s="36">
        <f t="shared" si="1"/>
        <v>1</v>
      </c>
      <c r="C20" s="42">
        <f t="shared" si="4"/>
        <v>45997</v>
      </c>
      <c r="D20" s="32" t="s">
        <v>44</v>
      </c>
      <c r="E20" s="43">
        <f t="shared" si="5"/>
        <v>46003</v>
      </c>
      <c r="F20" s="45"/>
      <c r="G20" s="45"/>
      <c r="H20" s="45"/>
      <c r="I20" s="38" t="str">
        <f t="shared" si="3"/>
        <v/>
      </c>
      <c r="J20" s="37" t="str">
        <f t="shared" si="6"/>
        <v>－</v>
      </c>
      <c r="K20" s="44"/>
    </row>
    <row r="21" spans="1:11" ht="17.100000000000001" customHeight="1" x14ac:dyDescent="0.15">
      <c r="A21" s="35">
        <f t="shared" si="0"/>
        <v>12</v>
      </c>
      <c r="B21" s="36">
        <f t="shared" si="1"/>
        <v>2</v>
      </c>
      <c r="C21" s="42">
        <f t="shared" si="4"/>
        <v>46004</v>
      </c>
      <c r="D21" s="32" t="s">
        <v>44</v>
      </c>
      <c r="E21" s="43">
        <f t="shared" si="5"/>
        <v>46010</v>
      </c>
      <c r="F21" s="45"/>
      <c r="G21" s="45"/>
      <c r="H21" s="45"/>
      <c r="I21" s="38" t="str">
        <f t="shared" si="3"/>
        <v/>
      </c>
      <c r="J21" s="37" t="str">
        <f t="shared" si="6"/>
        <v>－</v>
      </c>
      <c r="K21" s="44"/>
    </row>
    <row r="22" spans="1:11" ht="17.100000000000001" customHeight="1" x14ac:dyDescent="0.15">
      <c r="A22" s="35">
        <f t="shared" si="0"/>
        <v>12</v>
      </c>
      <c r="B22" s="36">
        <f t="shared" si="1"/>
        <v>3</v>
      </c>
      <c r="C22" s="42">
        <f t="shared" si="4"/>
        <v>46011</v>
      </c>
      <c r="D22" s="32" t="s">
        <v>44</v>
      </c>
      <c r="E22" s="43">
        <f t="shared" si="5"/>
        <v>46017</v>
      </c>
      <c r="F22" s="45"/>
      <c r="G22" s="45"/>
      <c r="H22" s="45"/>
      <c r="I22" s="38" t="str">
        <f t="shared" si="3"/>
        <v/>
      </c>
      <c r="J22" s="37" t="str">
        <f t="shared" si="6"/>
        <v>－</v>
      </c>
      <c r="K22" s="44"/>
    </row>
    <row r="23" spans="1:11" ht="17.100000000000001" customHeight="1" x14ac:dyDescent="0.15">
      <c r="A23" s="35">
        <f t="shared" si="0"/>
        <v>12</v>
      </c>
      <c r="B23" s="36">
        <f t="shared" si="1"/>
        <v>4</v>
      </c>
      <c r="C23" s="42">
        <f t="shared" si="4"/>
        <v>46018</v>
      </c>
      <c r="D23" s="32" t="s">
        <v>44</v>
      </c>
      <c r="E23" s="43">
        <f t="shared" si="5"/>
        <v>46024</v>
      </c>
      <c r="F23" s="45"/>
      <c r="G23" s="45"/>
      <c r="H23" s="45"/>
      <c r="I23" s="38" t="str">
        <f t="shared" si="3"/>
        <v/>
      </c>
      <c r="J23" s="37" t="str">
        <f t="shared" si="6"/>
        <v>－</v>
      </c>
      <c r="K23" s="44"/>
    </row>
    <row r="24" spans="1:11" ht="17.100000000000001" customHeight="1" x14ac:dyDescent="0.15">
      <c r="A24" s="35">
        <f t="shared" si="0"/>
        <v>1</v>
      </c>
      <c r="B24" s="36">
        <f t="shared" si="1"/>
        <v>1</v>
      </c>
      <c r="C24" s="42">
        <f t="shared" si="4"/>
        <v>46025</v>
      </c>
      <c r="D24" s="32" t="s">
        <v>44</v>
      </c>
      <c r="E24" s="43">
        <f t="shared" si="5"/>
        <v>46031</v>
      </c>
      <c r="F24" s="45"/>
      <c r="G24" s="45"/>
      <c r="H24" s="45"/>
      <c r="I24" s="38" t="str">
        <f t="shared" si="3"/>
        <v/>
      </c>
      <c r="J24" s="37" t="str">
        <f t="shared" si="6"/>
        <v>－</v>
      </c>
      <c r="K24" s="44"/>
    </row>
    <row r="25" spans="1:11" ht="17.100000000000001" customHeight="1" x14ac:dyDescent="0.15">
      <c r="A25" s="35">
        <f t="shared" si="0"/>
        <v>1</v>
      </c>
      <c r="B25" s="36">
        <f t="shared" si="1"/>
        <v>2</v>
      </c>
      <c r="C25" s="42">
        <f t="shared" si="4"/>
        <v>46032</v>
      </c>
      <c r="D25" s="32" t="s">
        <v>44</v>
      </c>
      <c r="E25" s="43">
        <f t="shared" si="5"/>
        <v>46038</v>
      </c>
      <c r="F25" s="45"/>
      <c r="G25" s="45"/>
      <c r="H25" s="45"/>
      <c r="I25" s="38" t="str">
        <f t="shared" si="3"/>
        <v/>
      </c>
      <c r="J25" s="37" t="str">
        <f t="shared" si="6"/>
        <v>－</v>
      </c>
      <c r="K25" s="44"/>
    </row>
    <row r="26" spans="1:11" ht="17.100000000000001" customHeight="1" x14ac:dyDescent="0.15">
      <c r="A26" s="35">
        <f t="shared" si="0"/>
        <v>1</v>
      </c>
      <c r="B26" s="36">
        <f t="shared" si="1"/>
        <v>3</v>
      </c>
      <c r="C26" s="42">
        <f t="shared" si="4"/>
        <v>46039</v>
      </c>
      <c r="D26" s="32" t="s">
        <v>44</v>
      </c>
      <c r="E26" s="43">
        <f t="shared" si="5"/>
        <v>46045</v>
      </c>
      <c r="F26" s="45"/>
      <c r="G26" s="45"/>
      <c r="H26" s="45"/>
      <c r="I26" s="38" t="str">
        <f t="shared" si="3"/>
        <v/>
      </c>
      <c r="J26" s="37" t="str">
        <f t="shared" si="6"/>
        <v>－</v>
      </c>
      <c r="K26" s="44"/>
    </row>
    <row r="27" spans="1:11" ht="17.100000000000001" customHeight="1" x14ac:dyDescent="0.15">
      <c r="A27" s="35">
        <f t="shared" si="0"/>
        <v>1</v>
      </c>
      <c r="B27" s="36">
        <f t="shared" si="1"/>
        <v>4</v>
      </c>
      <c r="C27" s="42">
        <f t="shared" si="4"/>
        <v>46046</v>
      </c>
      <c r="D27" s="32" t="s">
        <v>44</v>
      </c>
      <c r="E27" s="43">
        <f t="shared" si="5"/>
        <v>46052</v>
      </c>
      <c r="F27" s="45"/>
      <c r="G27" s="45"/>
      <c r="H27" s="45"/>
      <c r="I27" s="38" t="str">
        <f t="shared" si="3"/>
        <v/>
      </c>
      <c r="J27" s="37" t="str">
        <f t="shared" si="6"/>
        <v>－</v>
      </c>
      <c r="K27" s="44"/>
    </row>
    <row r="28" spans="1:11" ht="17.100000000000001" customHeight="1" x14ac:dyDescent="0.15">
      <c r="A28" s="35">
        <f t="shared" si="0"/>
        <v>1</v>
      </c>
      <c r="B28" s="36">
        <f t="shared" si="1"/>
        <v>5</v>
      </c>
      <c r="C28" s="42">
        <f t="shared" si="4"/>
        <v>46053</v>
      </c>
      <c r="D28" s="32" t="s">
        <v>44</v>
      </c>
      <c r="E28" s="43">
        <f t="shared" si="5"/>
        <v>46059</v>
      </c>
      <c r="F28" s="45"/>
      <c r="G28" s="45"/>
      <c r="H28" s="45"/>
      <c r="I28" s="38" t="str">
        <f t="shared" si="3"/>
        <v/>
      </c>
      <c r="J28" s="37" t="str">
        <f t="shared" si="6"/>
        <v>－</v>
      </c>
      <c r="K28" s="44"/>
    </row>
    <row r="29" spans="1:11" ht="17.100000000000001" customHeight="1" x14ac:dyDescent="0.15">
      <c r="A29" s="35">
        <f t="shared" si="0"/>
        <v>2</v>
      </c>
      <c r="B29" s="36">
        <f t="shared" si="1"/>
        <v>2</v>
      </c>
      <c r="C29" s="42">
        <f t="shared" si="4"/>
        <v>46060</v>
      </c>
      <c r="D29" s="32" t="s">
        <v>44</v>
      </c>
      <c r="E29" s="43">
        <f t="shared" si="5"/>
        <v>46066</v>
      </c>
      <c r="F29" s="45"/>
      <c r="G29" s="45"/>
      <c r="H29" s="45"/>
      <c r="I29" s="38" t="str">
        <f t="shared" si="3"/>
        <v/>
      </c>
      <c r="J29" s="37" t="str">
        <f t="shared" si="6"/>
        <v>－</v>
      </c>
      <c r="K29" s="44"/>
    </row>
    <row r="30" spans="1:11" ht="17.100000000000001" customHeight="1" x14ac:dyDescent="0.15">
      <c r="A30" s="35">
        <f t="shared" si="0"/>
        <v>2</v>
      </c>
      <c r="B30" s="36">
        <f t="shared" si="1"/>
        <v>3</v>
      </c>
      <c r="C30" s="42">
        <f t="shared" si="4"/>
        <v>46067</v>
      </c>
      <c r="D30" s="32" t="s">
        <v>44</v>
      </c>
      <c r="E30" s="43">
        <f t="shared" si="5"/>
        <v>46073</v>
      </c>
      <c r="F30" s="45"/>
      <c r="G30" s="45"/>
      <c r="H30" s="45"/>
      <c r="I30" s="38" t="str">
        <f t="shared" si="3"/>
        <v/>
      </c>
      <c r="J30" s="37" t="str">
        <f t="shared" si="6"/>
        <v>－</v>
      </c>
      <c r="K30" s="44"/>
    </row>
    <row r="31" spans="1:11" ht="17.100000000000001" customHeight="1" x14ac:dyDescent="0.15">
      <c r="A31" s="35">
        <f t="shared" si="0"/>
        <v>2</v>
      </c>
      <c r="B31" s="36">
        <f t="shared" si="1"/>
        <v>4</v>
      </c>
      <c r="C31" s="42">
        <f t="shared" si="4"/>
        <v>46074</v>
      </c>
      <c r="D31" s="32" t="s">
        <v>44</v>
      </c>
      <c r="E31" s="43">
        <f t="shared" si="5"/>
        <v>46080</v>
      </c>
      <c r="F31" s="45"/>
      <c r="G31" s="45"/>
      <c r="H31" s="45"/>
      <c r="I31" s="38" t="str">
        <f t="shared" si="3"/>
        <v/>
      </c>
      <c r="J31" s="37" t="str">
        <f t="shared" si="6"/>
        <v>－</v>
      </c>
      <c r="K31" s="44"/>
    </row>
    <row r="32" spans="1:11" ht="17.100000000000001" customHeight="1" x14ac:dyDescent="0.15">
      <c r="A32" s="35">
        <f t="shared" si="0"/>
        <v>2</v>
      </c>
      <c r="B32" s="36">
        <f t="shared" si="1"/>
        <v>5</v>
      </c>
      <c r="C32" s="42">
        <f t="shared" si="4"/>
        <v>46081</v>
      </c>
      <c r="D32" s="32" t="s">
        <v>44</v>
      </c>
      <c r="E32" s="43">
        <f t="shared" si="5"/>
        <v>46087</v>
      </c>
      <c r="F32" s="45"/>
      <c r="G32" s="45"/>
      <c r="H32" s="45"/>
      <c r="I32" s="38" t="str">
        <f t="shared" si="3"/>
        <v/>
      </c>
      <c r="J32" s="37" t="str">
        <f t="shared" si="6"/>
        <v>－</v>
      </c>
      <c r="K32" s="44"/>
    </row>
    <row r="33" spans="1:11" ht="17.100000000000001" customHeight="1" x14ac:dyDescent="0.15">
      <c r="A33" s="35">
        <f t="shared" si="0"/>
        <v>3</v>
      </c>
      <c r="B33" s="36">
        <f t="shared" si="1"/>
        <v>2</v>
      </c>
      <c r="C33" s="42">
        <f t="shared" si="4"/>
        <v>46088</v>
      </c>
      <c r="D33" s="32" t="s">
        <v>44</v>
      </c>
      <c r="E33" s="43">
        <f t="shared" si="5"/>
        <v>46094</v>
      </c>
      <c r="F33" s="45"/>
      <c r="G33" s="45"/>
      <c r="H33" s="45"/>
      <c r="I33" s="38" t="str">
        <f t="shared" si="3"/>
        <v/>
      </c>
      <c r="J33" s="37" t="str">
        <f t="shared" si="6"/>
        <v>－</v>
      </c>
      <c r="K33" s="44"/>
    </row>
    <row r="34" spans="1:11" ht="17.100000000000001" customHeight="1" x14ac:dyDescent="0.15">
      <c r="A34" s="35">
        <f t="shared" si="0"/>
        <v>3</v>
      </c>
      <c r="B34" s="36">
        <f t="shared" si="1"/>
        <v>3</v>
      </c>
      <c r="C34" s="42">
        <f t="shared" si="4"/>
        <v>46095</v>
      </c>
      <c r="D34" s="32" t="s">
        <v>44</v>
      </c>
      <c r="E34" s="43">
        <f t="shared" si="5"/>
        <v>46101</v>
      </c>
      <c r="F34" s="45"/>
      <c r="G34" s="45"/>
      <c r="H34" s="45"/>
      <c r="I34" s="38" t="str">
        <f t="shared" si="3"/>
        <v/>
      </c>
      <c r="J34" s="37" t="str">
        <f t="shared" si="6"/>
        <v>－</v>
      </c>
      <c r="K34" s="44"/>
    </row>
    <row r="35" spans="1:11" ht="17.100000000000001" customHeight="1" x14ac:dyDescent="0.15">
      <c r="A35" s="35">
        <f t="shared" si="0"/>
        <v>3</v>
      </c>
      <c r="B35" s="36">
        <f t="shared" si="1"/>
        <v>4</v>
      </c>
      <c r="C35" s="42">
        <f t="shared" si="4"/>
        <v>46102</v>
      </c>
      <c r="D35" s="32" t="s">
        <v>44</v>
      </c>
      <c r="E35" s="43">
        <f t="shared" si="5"/>
        <v>46108</v>
      </c>
      <c r="F35" s="45"/>
      <c r="G35" s="45"/>
      <c r="H35" s="45"/>
      <c r="I35" s="38" t="str">
        <f t="shared" si="3"/>
        <v/>
      </c>
      <c r="J35" s="37" t="str">
        <f t="shared" si="6"/>
        <v>－</v>
      </c>
      <c r="K35" s="44"/>
    </row>
    <row r="36" spans="1:11" ht="17.100000000000001" customHeight="1" x14ac:dyDescent="0.15">
      <c r="A36" s="35">
        <f t="shared" si="0"/>
        <v>3</v>
      </c>
      <c r="B36" s="36">
        <f t="shared" si="1"/>
        <v>5</v>
      </c>
      <c r="C36" s="42">
        <f t="shared" si="4"/>
        <v>46109</v>
      </c>
      <c r="D36" s="32" t="s">
        <v>44</v>
      </c>
      <c r="E36" s="43">
        <f t="shared" si="5"/>
        <v>46115</v>
      </c>
      <c r="F36" s="45"/>
      <c r="G36" s="45"/>
      <c r="H36" s="45"/>
      <c r="I36" s="38" t="str">
        <f t="shared" si="3"/>
        <v/>
      </c>
      <c r="J36" s="37" t="str">
        <f t="shared" si="6"/>
        <v>－</v>
      </c>
      <c r="K36" s="44"/>
    </row>
    <row r="37" spans="1:11" ht="17.100000000000001" customHeight="1" x14ac:dyDescent="0.15">
      <c r="A37" s="35">
        <f t="shared" si="0"/>
        <v>4</v>
      </c>
      <c r="B37" s="36">
        <f t="shared" si="1"/>
        <v>1</v>
      </c>
      <c r="C37" s="42">
        <f t="shared" si="4"/>
        <v>46116</v>
      </c>
      <c r="D37" s="32" t="s">
        <v>44</v>
      </c>
      <c r="E37" s="43">
        <f t="shared" si="5"/>
        <v>46122</v>
      </c>
      <c r="F37" s="45"/>
      <c r="G37" s="45"/>
      <c r="H37" s="45"/>
      <c r="I37" s="38" t="str">
        <f t="shared" si="3"/>
        <v/>
      </c>
      <c r="J37" s="37" t="str">
        <f t="shared" si="6"/>
        <v>－</v>
      </c>
      <c r="K37" s="44"/>
    </row>
    <row r="38" spans="1:11" ht="17.100000000000001" customHeight="1" x14ac:dyDescent="0.15">
      <c r="A38" s="35">
        <f t="shared" si="0"/>
        <v>4</v>
      </c>
      <c r="B38" s="36">
        <f t="shared" si="1"/>
        <v>2</v>
      </c>
      <c r="C38" s="42">
        <f t="shared" si="4"/>
        <v>46123</v>
      </c>
      <c r="D38" s="32" t="s">
        <v>44</v>
      </c>
      <c r="E38" s="43">
        <f t="shared" si="5"/>
        <v>46129</v>
      </c>
      <c r="F38" s="45"/>
      <c r="G38" s="45"/>
      <c r="H38" s="45"/>
      <c r="I38" s="38" t="str">
        <f t="shared" si="3"/>
        <v/>
      </c>
      <c r="J38" s="37" t="str">
        <f t="shared" si="6"/>
        <v>－</v>
      </c>
      <c r="K38" s="44"/>
    </row>
    <row r="39" spans="1:11" ht="17.100000000000001" customHeight="1" x14ac:dyDescent="0.15">
      <c r="A39" s="35">
        <f t="shared" si="0"/>
        <v>4</v>
      </c>
      <c r="B39" s="36">
        <f t="shared" si="1"/>
        <v>3</v>
      </c>
      <c r="C39" s="42">
        <f t="shared" si="4"/>
        <v>46130</v>
      </c>
      <c r="D39" s="32" t="s">
        <v>44</v>
      </c>
      <c r="E39" s="43">
        <f t="shared" si="5"/>
        <v>46136</v>
      </c>
      <c r="F39" s="45"/>
      <c r="G39" s="45"/>
      <c r="H39" s="45"/>
      <c r="I39" s="38" t="str">
        <f t="shared" si="3"/>
        <v/>
      </c>
      <c r="J39" s="37" t="str">
        <f t="shared" si="6"/>
        <v>－</v>
      </c>
      <c r="K39" s="44"/>
    </row>
    <row r="40" spans="1:11" ht="17.100000000000001" customHeight="1" x14ac:dyDescent="0.15">
      <c r="A40" s="35">
        <f t="shared" si="0"/>
        <v>4</v>
      </c>
      <c r="B40" s="36">
        <f t="shared" si="1"/>
        <v>4</v>
      </c>
      <c r="C40" s="42">
        <f t="shared" si="4"/>
        <v>46137</v>
      </c>
      <c r="D40" s="32" t="s">
        <v>44</v>
      </c>
      <c r="E40" s="43">
        <f t="shared" si="5"/>
        <v>46143</v>
      </c>
      <c r="F40" s="45"/>
      <c r="G40" s="45"/>
      <c r="H40" s="45"/>
      <c r="I40" s="38" t="str">
        <f t="shared" si="3"/>
        <v/>
      </c>
      <c r="J40" s="37" t="str">
        <f t="shared" si="6"/>
        <v>－</v>
      </c>
      <c r="K40" s="44"/>
    </row>
    <row r="41" spans="1:11" ht="17.100000000000001" customHeight="1" x14ac:dyDescent="0.15">
      <c r="A41" s="35">
        <f t="shared" si="0"/>
        <v>5</v>
      </c>
      <c r="B41" s="36">
        <f t="shared" si="1"/>
        <v>1</v>
      </c>
      <c r="C41" s="42">
        <f t="shared" si="4"/>
        <v>46144</v>
      </c>
      <c r="D41" s="32" t="s">
        <v>44</v>
      </c>
      <c r="E41" s="43">
        <f t="shared" si="5"/>
        <v>46150</v>
      </c>
      <c r="F41" s="45"/>
      <c r="G41" s="45"/>
      <c r="H41" s="45"/>
      <c r="I41" s="38" t="str">
        <f t="shared" si="3"/>
        <v/>
      </c>
      <c r="J41" s="37" t="str">
        <f t="shared" si="6"/>
        <v>－</v>
      </c>
      <c r="K41" s="44"/>
    </row>
    <row r="42" spans="1:11" ht="17.100000000000001" customHeight="1" x14ac:dyDescent="0.15">
      <c r="A42" s="35">
        <f t="shared" si="0"/>
        <v>5</v>
      </c>
      <c r="B42" s="36">
        <f t="shared" si="1"/>
        <v>2</v>
      </c>
      <c r="C42" s="42">
        <f t="shared" ref="C42:C49" si="7">C41+7</f>
        <v>46151</v>
      </c>
      <c r="D42" s="32" t="s">
        <v>44</v>
      </c>
      <c r="E42" s="43">
        <f t="shared" ref="E42:E49" si="8">C42+6</f>
        <v>46157</v>
      </c>
      <c r="F42" s="45"/>
      <c r="G42" s="45"/>
      <c r="H42" s="45"/>
      <c r="I42" s="38" t="str">
        <f t="shared" ref="I42:I51" si="9">IF(F42=0,"",H42/F42)</f>
        <v/>
      </c>
      <c r="J42" s="37" t="str">
        <f t="shared" ref="J42:J49" si="10">IF(G42=0,"－",IF(I42&gt;0.285,"○","×"))</f>
        <v>－</v>
      </c>
      <c r="K42" s="44"/>
    </row>
    <row r="43" spans="1:11" ht="17.100000000000001" customHeight="1" x14ac:dyDescent="0.15">
      <c r="A43" s="35">
        <f t="shared" si="0"/>
        <v>5</v>
      </c>
      <c r="B43" s="36">
        <f t="shared" si="1"/>
        <v>3</v>
      </c>
      <c r="C43" s="42">
        <f t="shared" si="7"/>
        <v>46158</v>
      </c>
      <c r="D43" s="32" t="s">
        <v>44</v>
      </c>
      <c r="E43" s="43">
        <f t="shared" si="8"/>
        <v>46164</v>
      </c>
      <c r="F43" s="45"/>
      <c r="G43" s="45"/>
      <c r="H43" s="45"/>
      <c r="I43" s="38" t="str">
        <f t="shared" si="9"/>
        <v/>
      </c>
      <c r="J43" s="37" t="str">
        <f t="shared" si="10"/>
        <v>－</v>
      </c>
      <c r="K43" s="44"/>
    </row>
    <row r="44" spans="1:11" ht="17.100000000000001" customHeight="1" x14ac:dyDescent="0.15">
      <c r="A44" s="35">
        <f t="shared" si="0"/>
        <v>5</v>
      </c>
      <c r="B44" s="36">
        <f t="shared" si="1"/>
        <v>4</v>
      </c>
      <c r="C44" s="42">
        <f t="shared" si="7"/>
        <v>46165</v>
      </c>
      <c r="D44" s="32" t="s">
        <v>44</v>
      </c>
      <c r="E44" s="43">
        <f t="shared" si="8"/>
        <v>46171</v>
      </c>
      <c r="F44" s="45"/>
      <c r="G44" s="45"/>
      <c r="H44" s="45"/>
      <c r="I44" s="38" t="str">
        <f t="shared" si="9"/>
        <v/>
      </c>
      <c r="J44" s="37" t="str">
        <f t="shared" si="10"/>
        <v>－</v>
      </c>
      <c r="K44" s="44"/>
    </row>
    <row r="45" spans="1:11" ht="17.100000000000001" customHeight="1" x14ac:dyDescent="0.15">
      <c r="A45" s="35">
        <f t="shared" si="0"/>
        <v>5</v>
      </c>
      <c r="B45" s="36">
        <f t="shared" si="1"/>
        <v>5</v>
      </c>
      <c r="C45" s="42">
        <f t="shared" si="7"/>
        <v>46172</v>
      </c>
      <c r="D45" s="32" t="s">
        <v>44</v>
      </c>
      <c r="E45" s="43">
        <f t="shared" si="8"/>
        <v>46178</v>
      </c>
      <c r="F45" s="45"/>
      <c r="G45" s="45"/>
      <c r="H45" s="45"/>
      <c r="I45" s="38" t="str">
        <f t="shared" si="9"/>
        <v/>
      </c>
      <c r="J45" s="37" t="str">
        <f t="shared" si="10"/>
        <v>－</v>
      </c>
      <c r="K45" s="44"/>
    </row>
    <row r="46" spans="1:11" ht="17.100000000000001" customHeight="1" x14ac:dyDescent="0.15">
      <c r="A46" s="35">
        <f t="shared" si="0"/>
        <v>6</v>
      </c>
      <c r="B46" s="36">
        <f t="shared" si="1"/>
        <v>1</v>
      </c>
      <c r="C46" s="42">
        <f t="shared" si="7"/>
        <v>46179</v>
      </c>
      <c r="D46" s="32" t="s">
        <v>44</v>
      </c>
      <c r="E46" s="43">
        <f t="shared" si="8"/>
        <v>46185</v>
      </c>
      <c r="F46" s="45"/>
      <c r="G46" s="45"/>
      <c r="H46" s="45"/>
      <c r="I46" s="38" t="str">
        <f t="shared" si="9"/>
        <v/>
      </c>
      <c r="J46" s="37" t="str">
        <f t="shared" si="10"/>
        <v>－</v>
      </c>
      <c r="K46" s="44"/>
    </row>
    <row r="47" spans="1:11" ht="17.100000000000001" customHeight="1" x14ac:dyDescent="0.15">
      <c r="A47" s="35">
        <f t="shared" si="0"/>
        <v>6</v>
      </c>
      <c r="B47" s="36">
        <f t="shared" si="1"/>
        <v>2</v>
      </c>
      <c r="C47" s="42">
        <f t="shared" si="7"/>
        <v>46186</v>
      </c>
      <c r="D47" s="32" t="s">
        <v>44</v>
      </c>
      <c r="E47" s="43">
        <f t="shared" si="8"/>
        <v>46192</v>
      </c>
      <c r="F47" s="45"/>
      <c r="G47" s="45"/>
      <c r="H47" s="45"/>
      <c r="I47" s="38" t="str">
        <f t="shared" si="9"/>
        <v/>
      </c>
      <c r="J47" s="37" t="str">
        <f t="shared" si="10"/>
        <v>－</v>
      </c>
      <c r="K47" s="44"/>
    </row>
    <row r="48" spans="1:11" ht="17.100000000000001" customHeight="1" x14ac:dyDescent="0.15">
      <c r="A48" s="35">
        <f t="shared" si="0"/>
        <v>6</v>
      </c>
      <c r="B48" s="36">
        <f t="shared" si="1"/>
        <v>3</v>
      </c>
      <c r="C48" s="42">
        <f t="shared" si="7"/>
        <v>46193</v>
      </c>
      <c r="D48" s="32" t="s">
        <v>44</v>
      </c>
      <c r="E48" s="43">
        <f t="shared" si="8"/>
        <v>46199</v>
      </c>
      <c r="F48" s="45"/>
      <c r="G48" s="45"/>
      <c r="H48" s="45"/>
      <c r="I48" s="38" t="str">
        <f t="shared" si="9"/>
        <v/>
      </c>
      <c r="J48" s="37" t="str">
        <f t="shared" si="10"/>
        <v>－</v>
      </c>
      <c r="K48" s="44"/>
    </row>
    <row r="49" spans="1:15" ht="17.100000000000001" customHeight="1" x14ac:dyDescent="0.15">
      <c r="A49" s="35">
        <f t="shared" si="0"/>
        <v>6</v>
      </c>
      <c r="B49" s="36">
        <f t="shared" si="1"/>
        <v>4</v>
      </c>
      <c r="C49" s="42">
        <f t="shared" si="7"/>
        <v>46200</v>
      </c>
      <c r="D49" s="32" t="s">
        <v>44</v>
      </c>
      <c r="E49" s="43">
        <f t="shared" si="8"/>
        <v>46206</v>
      </c>
      <c r="F49" s="45"/>
      <c r="G49" s="45"/>
      <c r="H49" s="45"/>
      <c r="I49" s="38" t="str">
        <f t="shared" si="9"/>
        <v/>
      </c>
      <c r="J49" s="37" t="str">
        <f t="shared" si="10"/>
        <v>－</v>
      </c>
      <c r="K49" s="44"/>
    </row>
    <row r="50" spans="1:15" ht="5.0999999999999996" customHeight="1" x14ac:dyDescent="0.15">
      <c r="A50" s="33"/>
      <c r="B50" s="33"/>
      <c r="D50" s="33"/>
      <c r="K50" s="33"/>
    </row>
    <row r="51" spans="1:15" ht="16.899999999999999" customHeight="1" x14ac:dyDescent="0.15">
      <c r="A51" s="59" t="s">
        <v>59</v>
      </c>
      <c r="B51" s="60"/>
      <c r="C51" s="60"/>
      <c r="D51" s="60"/>
      <c r="E51" s="61"/>
      <c r="F51" s="40">
        <f>SUM(F10:F49)</f>
        <v>0</v>
      </c>
      <c r="G51" s="40">
        <f>SUM(G10:G49)</f>
        <v>0</v>
      </c>
      <c r="H51" s="40">
        <f>SUM(H10:H49)</f>
        <v>0</v>
      </c>
      <c r="I51" s="38" t="str">
        <f t="shared" si="9"/>
        <v/>
      </c>
      <c r="J51" s="40" t="str">
        <f>IF(O51&gt;0,"×","○")</f>
        <v>○</v>
      </c>
      <c r="K51" s="37" t="str">
        <f>IF(J51="○","完全週休２日達成",IF(I51&gt;28.5%,"通期の週休２日達成","週休２日未達成"))</f>
        <v>完全週休２日達成</v>
      </c>
      <c r="N51" s="41" t="s">
        <v>58</v>
      </c>
      <c r="O51" s="29">
        <f>COUNTIF(J10:J49,"×")</f>
        <v>0</v>
      </c>
    </row>
    <row r="52" spans="1:15" ht="16.899999999999999" customHeight="1" x14ac:dyDescent="0.15"/>
    <row r="53" spans="1:15" ht="16.899999999999999" customHeight="1" x14ac:dyDescent="0.15"/>
    <row r="54" spans="1:15" ht="16.899999999999999" customHeight="1" x14ac:dyDescent="0.15"/>
    <row r="55" spans="1:15" ht="16.899999999999999" customHeight="1" x14ac:dyDescent="0.15"/>
    <row r="56" spans="1:15" ht="16.899999999999999" customHeight="1" x14ac:dyDescent="0.15"/>
    <row r="57" spans="1:15" ht="16.899999999999999" customHeight="1" x14ac:dyDescent="0.15"/>
    <row r="58" spans="1:15" ht="16.899999999999999" customHeight="1" x14ac:dyDescent="0.15"/>
  </sheetData>
  <mergeCells count="12">
    <mergeCell ref="A3:B3"/>
    <mergeCell ref="A4:B4"/>
    <mergeCell ref="A5:B5"/>
    <mergeCell ref="A6:B6"/>
    <mergeCell ref="K8:K9"/>
    <mergeCell ref="A8:E9"/>
    <mergeCell ref="A51:E51"/>
    <mergeCell ref="F8:F9"/>
    <mergeCell ref="G8:G9"/>
    <mergeCell ref="I8:I9"/>
    <mergeCell ref="J8:J9"/>
    <mergeCell ref="H8:H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834C-6BB2-494D-A6A5-2920DAE81BD3}">
  <dimension ref="A1:P38"/>
  <sheetViews>
    <sheetView view="pageBreakPreview" zoomScaleNormal="100" zoomScaleSheetLayoutView="100" workbookViewId="0">
      <pane ySplit="9" topLeftCell="A10" activePane="bottomLeft" state="frozen"/>
      <selection pane="bottomLeft" activeCell="K10" sqref="K10"/>
    </sheetView>
  </sheetViews>
  <sheetFormatPr defaultColWidth="10" defaultRowHeight="13.5" x14ac:dyDescent="0.15"/>
  <cols>
    <col min="1" max="1" width="11.125" style="29" customWidth="1"/>
    <col min="2" max="2" width="5.5" style="29" customWidth="1"/>
    <col min="3" max="3" width="11.125" style="33" customWidth="1"/>
    <col min="4" max="4" width="5.5" style="29" customWidth="1"/>
    <col min="5" max="11" width="11.125" style="33" customWidth="1"/>
    <col min="12" max="12" width="22.125" style="29" customWidth="1"/>
    <col min="13" max="14" width="9.75" style="29" customWidth="1"/>
    <col min="15" max="15" width="10.5" style="29" customWidth="1"/>
    <col min="16" max="16" width="16" style="29" customWidth="1"/>
    <col min="17" max="17" width="14.875" style="29" customWidth="1"/>
    <col min="18" max="18" width="12.75" style="29" customWidth="1"/>
    <col min="19" max="119" width="9.75" style="29" customWidth="1"/>
    <col min="120" max="16384" width="10" style="29"/>
  </cols>
  <sheetData>
    <row r="1" spans="1:16" ht="16.149999999999999" customHeight="1" thickBot="1" x14ac:dyDescent="0.2">
      <c r="A1" s="28" t="s">
        <v>50</v>
      </c>
      <c r="G1" s="29"/>
      <c r="H1" s="41"/>
      <c r="I1" s="41"/>
      <c r="J1" s="41"/>
      <c r="K1" s="33" t="s">
        <v>52</v>
      </c>
      <c r="L1" s="46">
        <v>45931</v>
      </c>
      <c r="O1" s="41" t="s">
        <v>68</v>
      </c>
      <c r="P1" s="31">
        <f>L1-WEEKDAY(L1,1)</f>
        <v>45927</v>
      </c>
    </row>
    <row r="2" spans="1:16" ht="16.149999999999999" customHeight="1" thickBot="1" x14ac:dyDescent="0.2">
      <c r="A2" s="28"/>
      <c r="G2" s="41"/>
      <c r="K2" s="33" t="s">
        <v>60</v>
      </c>
      <c r="L2" s="46">
        <v>46295</v>
      </c>
    </row>
    <row r="3" spans="1:16" ht="16.5" customHeight="1" x14ac:dyDescent="0.15">
      <c r="A3" s="65" t="s">
        <v>6</v>
      </c>
      <c r="B3" s="65"/>
      <c r="C3" s="55"/>
      <c r="D3" s="56"/>
      <c r="E3" s="55"/>
      <c r="F3" s="55"/>
      <c r="G3" s="55"/>
      <c r="H3" s="55"/>
      <c r="I3" s="55"/>
      <c r="J3" s="34"/>
      <c r="L3" s="30"/>
    </row>
    <row r="4" spans="1:16" ht="16.5" customHeight="1" x14ac:dyDescent="0.15">
      <c r="A4" s="60" t="s">
        <v>66</v>
      </c>
      <c r="B4" s="60"/>
      <c r="C4" s="57"/>
      <c r="D4" s="58"/>
      <c r="E4" s="57"/>
      <c r="F4" s="57"/>
      <c r="G4" s="57"/>
      <c r="H4" s="57"/>
      <c r="I4" s="57"/>
      <c r="J4" s="34"/>
      <c r="K4" s="34"/>
      <c r="L4" s="30"/>
    </row>
    <row r="5" spans="1:16" ht="16.5" customHeight="1" x14ac:dyDescent="0.15">
      <c r="A5" s="60" t="s">
        <v>15</v>
      </c>
      <c r="B5" s="60"/>
      <c r="C5" s="57"/>
      <c r="D5" s="58"/>
      <c r="E5" s="57"/>
      <c r="F5" s="57"/>
      <c r="G5" s="57"/>
      <c r="H5" s="57"/>
      <c r="I5" s="57"/>
      <c r="J5" s="34"/>
      <c r="K5" s="34"/>
      <c r="L5" s="30"/>
    </row>
    <row r="6" spans="1:16" ht="16.5" customHeight="1" x14ac:dyDescent="0.15">
      <c r="A6" s="60" t="s">
        <v>17</v>
      </c>
      <c r="B6" s="60"/>
      <c r="C6" s="57"/>
      <c r="D6" s="58"/>
      <c r="E6" s="57"/>
      <c r="F6" s="57"/>
      <c r="G6" s="57"/>
      <c r="H6" s="57"/>
      <c r="I6" s="57"/>
      <c r="J6" s="34"/>
      <c r="K6" s="34"/>
      <c r="L6" s="30"/>
    </row>
    <row r="7" spans="1:16" ht="16.5" customHeight="1" x14ac:dyDescent="0.15">
      <c r="A7" s="28"/>
    </row>
    <row r="8" spans="1:16" ht="16.5" customHeight="1" x14ac:dyDescent="0.15">
      <c r="A8" s="68" t="s">
        <v>61</v>
      </c>
      <c r="B8" s="69"/>
      <c r="C8" s="69"/>
      <c r="D8" s="69"/>
      <c r="E8" s="62" t="s">
        <v>21</v>
      </c>
      <c r="F8" s="64" t="s">
        <v>26</v>
      </c>
      <c r="G8" s="64" t="s">
        <v>25</v>
      </c>
      <c r="H8" s="64" t="s">
        <v>62</v>
      </c>
      <c r="I8" s="68" t="s">
        <v>49</v>
      </c>
      <c r="J8" s="69"/>
      <c r="K8" s="69"/>
      <c r="L8" s="70"/>
    </row>
    <row r="9" spans="1:16" ht="16.5" customHeight="1" x14ac:dyDescent="0.15">
      <c r="A9" s="71"/>
      <c r="B9" s="72"/>
      <c r="C9" s="72"/>
      <c r="D9" s="72"/>
      <c r="E9" s="63"/>
      <c r="F9" s="64"/>
      <c r="G9" s="64"/>
      <c r="H9" s="64"/>
      <c r="I9" s="71"/>
      <c r="J9" s="72"/>
      <c r="K9" s="72"/>
      <c r="L9" s="73"/>
    </row>
    <row r="10" spans="1:16" ht="17.100000000000001" customHeight="1" x14ac:dyDescent="0.15">
      <c r="A10" s="47">
        <f>L1</f>
        <v>45931</v>
      </c>
      <c r="B10" s="49" t="s">
        <v>64</v>
      </c>
      <c r="C10" s="48">
        <f>L1</f>
        <v>45931</v>
      </c>
      <c r="D10" s="32" t="s">
        <v>65</v>
      </c>
      <c r="E10" s="45"/>
      <c r="F10" s="45"/>
      <c r="G10" s="38" t="str">
        <f t="shared" ref="G10:G29" si="0">IF(E10=0,"",F10/E10)</f>
        <v/>
      </c>
      <c r="H10" s="37" t="str">
        <f t="shared" ref="H10:H29" si="1">IF(A10="","",IF(G10&gt;0.285,"○","×"))</f>
        <v>○</v>
      </c>
      <c r="I10" s="39"/>
      <c r="J10" s="32"/>
      <c r="K10" s="32"/>
      <c r="L10" s="50"/>
    </row>
    <row r="11" spans="1:16" ht="17.100000000000001" customHeight="1" x14ac:dyDescent="0.15">
      <c r="A11" s="47">
        <f t="shared" ref="A11:A29" si="2">IF(A10&gt;L$2,"",EDATE(A10,1))</f>
        <v>45962</v>
      </c>
      <c r="B11" s="49" t="s">
        <v>64</v>
      </c>
      <c r="C11" s="48">
        <f t="shared" ref="C11:C29" si="3">IF(C10&gt;L$2,"",EDATE(A10,1))</f>
        <v>45962</v>
      </c>
      <c r="D11" s="32" t="s">
        <v>65</v>
      </c>
      <c r="E11" s="45"/>
      <c r="F11" s="45"/>
      <c r="G11" s="38" t="str">
        <f t="shared" si="0"/>
        <v/>
      </c>
      <c r="H11" s="37" t="str">
        <f t="shared" si="1"/>
        <v>○</v>
      </c>
      <c r="I11" s="39"/>
      <c r="J11" s="32"/>
      <c r="K11" s="32"/>
      <c r="L11" s="50"/>
    </row>
    <row r="12" spans="1:16" ht="17.100000000000001" customHeight="1" x14ac:dyDescent="0.15">
      <c r="A12" s="47">
        <f t="shared" si="2"/>
        <v>45992</v>
      </c>
      <c r="B12" s="49" t="s">
        <v>64</v>
      </c>
      <c r="C12" s="48">
        <f t="shared" si="3"/>
        <v>45992</v>
      </c>
      <c r="D12" s="32" t="s">
        <v>65</v>
      </c>
      <c r="E12" s="45"/>
      <c r="F12" s="45"/>
      <c r="G12" s="38" t="str">
        <f t="shared" si="0"/>
        <v/>
      </c>
      <c r="H12" s="37" t="str">
        <f t="shared" si="1"/>
        <v>○</v>
      </c>
      <c r="I12" s="39"/>
      <c r="J12" s="32"/>
      <c r="K12" s="32"/>
      <c r="L12" s="50"/>
    </row>
    <row r="13" spans="1:16" ht="17.100000000000001" customHeight="1" x14ac:dyDescent="0.15">
      <c r="A13" s="47">
        <f t="shared" si="2"/>
        <v>46023</v>
      </c>
      <c r="B13" s="49" t="s">
        <v>64</v>
      </c>
      <c r="C13" s="48">
        <f t="shared" si="3"/>
        <v>46023</v>
      </c>
      <c r="D13" s="32" t="s">
        <v>65</v>
      </c>
      <c r="E13" s="45"/>
      <c r="F13" s="45"/>
      <c r="G13" s="38" t="str">
        <f t="shared" si="0"/>
        <v/>
      </c>
      <c r="H13" s="37" t="str">
        <f t="shared" si="1"/>
        <v>○</v>
      </c>
      <c r="I13" s="39"/>
      <c r="J13" s="32"/>
      <c r="K13" s="32"/>
      <c r="L13" s="50"/>
    </row>
    <row r="14" spans="1:16" ht="17.100000000000001" customHeight="1" x14ac:dyDescent="0.15">
      <c r="A14" s="47">
        <f t="shared" si="2"/>
        <v>46054</v>
      </c>
      <c r="B14" s="49" t="s">
        <v>64</v>
      </c>
      <c r="C14" s="48">
        <f t="shared" si="3"/>
        <v>46054</v>
      </c>
      <c r="D14" s="32" t="s">
        <v>65</v>
      </c>
      <c r="E14" s="45"/>
      <c r="F14" s="45"/>
      <c r="G14" s="38" t="str">
        <f t="shared" si="0"/>
        <v/>
      </c>
      <c r="H14" s="37" t="str">
        <f t="shared" si="1"/>
        <v>○</v>
      </c>
      <c r="I14" s="39"/>
      <c r="J14" s="32"/>
      <c r="K14" s="32"/>
      <c r="L14" s="50"/>
    </row>
    <row r="15" spans="1:16" ht="17.100000000000001" customHeight="1" x14ac:dyDescent="0.15">
      <c r="A15" s="47">
        <f t="shared" si="2"/>
        <v>46082</v>
      </c>
      <c r="B15" s="49" t="s">
        <v>64</v>
      </c>
      <c r="C15" s="48">
        <f t="shared" si="3"/>
        <v>46082</v>
      </c>
      <c r="D15" s="32" t="s">
        <v>65</v>
      </c>
      <c r="E15" s="45"/>
      <c r="F15" s="45"/>
      <c r="G15" s="38" t="str">
        <f t="shared" si="0"/>
        <v/>
      </c>
      <c r="H15" s="37" t="str">
        <f t="shared" si="1"/>
        <v>○</v>
      </c>
      <c r="I15" s="39"/>
      <c r="J15" s="32"/>
      <c r="K15" s="32"/>
      <c r="L15" s="50"/>
    </row>
    <row r="16" spans="1:16" ht="17.100000000000001" customHeight="1" x14ac:dyDescent="0.15">
      <c r="A16" s="47">
        <f t="shared" si="2"/>
        <v>46113</v>
      </c>
      <c r="B16" s="49" t="s">
        <v>64</v>
      </c>
      <c r="C16" s="48">
        <f t="shared" si="3"/>
        <v>46113</v>
      </c>
      <c r="D16" s="32" t="s">
        <v>65</v>
      </c>
      <c r="E16" s="45"/>
      <c r="F16" s="45"/>
      <c r="G16" s="38" t="str">
        <f t="shared" si="0"/>
        <v/>
      </c>
      <c r="H16" s="37" t="str">
        <f t="shared" si="1"/>
        <v>○</v>
      </c>
      <c r="I16" s="39"/>
      <c r="J16" s="32"/>
      <c r="K16" s="32"/>
      <c r="L16" s="50"/>
    </row>
    <row r="17" spans="1:16" ht="17.100000000000001" customHeight="1" x14ac:dyDescent="0.15">
      <c r="A17" s="47">
        <f t="shared" si="2"/>
        <v>46143</v>
      </c>
      <c r="B17" s="49" t="s">
        <v>64</v>
      </c>
      <c r="C17" s="48">
        <f t="shared" si="3"/>
        <v>46143</v>
      </c>
      <c r="D17" s="32" t="s">
        <v>65</v>
      </c>
      <c r="E17" s="45"/>
      <c r="F17" s="45"/>
      <c r="G17" s="38" t="str">
        <f t="shared" si="0"/>
        <v/>
      </c>
      <c r="H17" s="37" t="str">
        <f t="shared" si="1"/>
        <v>○</v>
      </c>
      <c r="I17" s="39"/>
      <c r="J17" s="32"/>
      <c r="K17" s="32"/>
      <c r="L17" s="50"/>
    </row>
    <row r="18" spans="1:16" ht="17.100000000000001" customHeight="1" x14ac:dyDescent="0.15">
      <c r="A18" s="47">
        <f t="shared" si="2"/>
        <v>46174</v>
      </c>
      <c r="B18" s="49" t="s">
        <v>64</v>
      </c>
      <c r="C18" s="48">
        <f t="shared" si="3"/>
        <v>46174</v>
      </c>
      <c r="D18" s="32" t="s">
        <v>65</v>
      </c>
      <c r="E18" s="45"/>
      <c r="F18" s="45"/>
      <c r="G18" s="38" t="str">
        <f t="shared" si="0"/>
        <v/>
      </c>
      <c r="H18" s="37" t="str">
        <f t="shared" si="1"/>
        <v>○</v>
      </c>
      <c r="I18" s="39"/>
      <c r="J18" s="32"/>
      <c r="K18" s="32"/>
      <c r="L18" s="50"/>
    </row>
    <row r="19" spans="1:16" ht="17.100000000000001" customHeight="1" x14ac:dyDescent="0.15">
      <c r="A19" s="47">
        <f t="shared" si="2"/>
        <v>46204</v>
      </c>
      <c r="B19" s="49" t="s">
        <v>64</v>
      </c>
      <c r="C19" s="48">
        <f t="shared" si="3"/>
        <v>46204</v>
      </c>
      <c r="D19" s="32" t="s">
        <v>65</v>
      </c>
      <c r="E19" s="45"/>
      <c r="F19" s="45"/>
      <c r="G19" s="38" t="str">
        <f t="shared" si="0"/>
        <v/>
      </c>
      <c r="H19" s="37" t="str">
        <f t="shared" si="1"/>
        <v>○</v>
      </c>
      <c r="I19" s="39"/>
      <c r="J19" s="32"/>
      <c r="K19" s="32"/>
      <c r="L19" s="50"/>
    </row>
    <row r="20" spans="1:16" ht="17.100000000000001" customHeight="1" x14ac:dyDescent="0.15">
      <c r="A20" s="47">
        <f t="shared" si="2"/>
        <v>46235</v>
      </c>
      <c r="B20" s="49" t="s">
        <v>64</v>
      </c>
      <c r="C20" s="48">
        <f t="shared" si="3"/>
        <v>46235</v>
      </c>
      <c r="D20" s="32" t="s">
        <v>65</v>
      </c>
      <c r="E20" s="45"/>
      <c r="F20" s="45"/>
      <c r="G20" s="38" t="str">
        <f t="shared" si="0"/>
        <v/>
      </c>
      <c r="H20" s="37" t="str">
        <f t="shared" si="1"/>
        <v>○</v>
      </c>
      <c r="I20" s="39"/>
      <c r="J20" s="32"/>
      <c r="K20" s="32"/>
      <c r="L20" s="50"/>
    </row>
    <row r="21" spans="1:16" ht="17.100000000000001" customHeight="1" x14ac:dyDescent="0.15">
      <c r="A21" s="47">
        <f t="shared" si="2"/>
        <v>46266</v>
      </c>
      <c r="B21" s="49" t="s">
        <v>64</v>
      </c>
      <c r="C21" s="48">
        <f t="shared" si="3"/>
        <v>46266</v>
      </c>
      <c r="D21" s="32" t="s">
        <v>65</v>
      </c>
      <c r="E21" s="45"/>
      <c r="F21" s="45"/>
      <c r="G21" s="38" t="str">
        <f t="shared" si="0"/>
        <v/>
      </c>
      <c r="H21" s="37" t="str">
        <f t="shared" si="1"/>
        <v>○</v>
      </c>
      <c r="I21" s="39"/>
      <c r="J21" s="32"/>
      <c r="K21" s="32"/>
      <c r="L21" s="50"/>
    </row>
    <row r="22" spans="1:16" ht="17.100000000000001" customHeight="1" x14ac:dyDescent="0.15">
      <c r="A22" s="47">
        <f>IF(A21&gt;L$2,"",EDATE(A21,1))</f>
        <v>46296</v>
      </c>
      <c r="B22" s="49" t="s">
        <v>64</v>
      </c>
      <c r="C22" s="48">
        <f t="shared" si="3"/>
        <v>46296</v>
      </c>
      <c r="D22" s="32" t="s">
        <v>65</v>
      </c>
      <c r="E22" s="45"/>
      <c r="F22" s="45"/>
      <c r="G22" s="38" t="str">
        <f t="shared" si="0"/>
        <v/>
      </c>
      <c r="H22" s="37" t="str">
        <f t="shared" si="1"/>
        <v>○</v>
      </c>
      <c r="I22" s="39"/>
      <c r="J22" s="32"/>
      <c r="K22" s="32"/>
      <c r="L22" s="50"/>
    </row>
    <row r="23" spans="1:16" ht="17.100000000000001" customHeight="1" x14ac:dyDescent="0.15">
      <c r="A23" s="47" t="str">
        <f t="shared" si="2"/>
        <v/>
      </c>
      <c r="B23" s="49" t="s">
        <v>64</v>
      </c>
      <c r="C23" s="48" t="str">
        <f t="shared" si="3"/>
        <v/>
      </c>
      <c r="D23" s="32" t="s">
        <v>65</v>
      </c>
      <c r="E23" s="45"/>
      <c r="F23" s="45"/>
      <c r="G23" s="38" t="str">
        <f t="shared" si="0"/>
        <v/>
      </c>
      <c r="H23" s="37" t="str">
        <f t="shared" si="1"/>
        <v/>
      </c>
      <c r="I23" s="39"/>
      <c r="J23" s="32"/>
      <c r="K23" s="32"/>
      <c r="L23" s="50"/>
    </row>
    <row r="24" spans="1:16" ht="17.100000000000001" customHeight="1" x14ac:dyDescent="0.15">
      <c r="A24" s="47" t="str">
        <f t="shared" si="2"/>
        <v/>
      </c>
      <c r="B24" s="49" t="s">
        <v>64</v>
      </c>
      <c r="C24" s="48" t="str">
        <f t="shared" si="3"/>
        <v/>
      </c>
      <c r="D24" s="32" t="s">
        <v>65</v>
      </c>
      <c r="E24" s="45"/>
      <c r="F24" s="45"/>
      <c r="G24" s="38" t="str">
        <f t="shared" si="0"/>
        <v/>
      </c>
      <c r="H24" s="37" t="str">
        <f t="shared" si="1"/>
        <v/>
      </c>
      <c r="I24" s="39"/>
      <c r="J24" s="32"/>
      <c r="K24" s="32"/>
      <c r="L24" s="50"/>
    </row>
    <row r="25" spans="1:16" ht="17.100000000000001" customHeight="1" x14ac:dyDescent="0.15">
      <c r="A25" s="47" t="str">
        <f t="shared" si="2"/>
        <v/>
      </c>
      <c r="B25" s="49" t="s">
        <v>64</v>
      </c>
      <c r="C25" s="48" t="str">
        <f t="shared" si="3"/>
        <v/>
      </c>
      <c r="D25" s="32" t="s">
        <v>65</v>
      </c>
      <c r="E25" s="45"/>
      <c r="F25" s="45"/>
      <c r="G25" s="38" t="str">
        <f t="shared" si="0"/>
        <v/>
      </c>
      <c r="H25" s="37" t="str">
        <f t="shared" si="1"/>
        <v/>
      </c>
      <c r="I25" s="39"/>
      <c r="J25" s="32"/>
      <c r="K25" s="32"/>
      <c r="L25" s="50"/>
    </row>
    <row r="26" spans="1:16" ht="17.100000000000001" customHeight="1" x14ac:dyDescent="0.15">
      <c r="A26" s="47" t="str">
        <f t="shared" si="2"/>
        <v/>
      </c>
      <c r="B26" s="49" t="s">
        <v>64</v>
      </c>
      <c r="C26" s="48" t="str">
        <f t="shared" si="3"/>
        <v/>
      </c>
      <c r="D26" s="32" t="s">
        <v>65</v>
      </c>
      <c r="E26" s="45"/>
      <c r="F26" s="45"/>
      <c r="G26" s="38" t="str">
        <f t="shared" si="0"/>
        <v/>
      </c>
      <c r="H26" s="37" t="str">
        <f t="shared" si="1"/>
        <v/>
      </c>
      <c r="I26" s="39"/>
      <c r="J26" s="32"/>
      <c r="K26" s="32"/>
      <c r="L26" s="50"/>
    </row>
    <row r="27" spans="1:16" ht="17.100000000000001" customHeight="1" x14ac:dyDescent="0.15">
      <c r="A27" s="47" t="str">
        <f t="shared" si="2"/>
        <v/>
      </c>
      <c r="B27" s="49" t="s">
        <v>64</v>
      </c>
      <c r="C27" s="48" t="str">
        <f t="shared" si="3"/>
        <v/>
      </c>
      <c r="D27" s="32" t="s">
        <v>65</v>
      </c>
      <c r="E27" s="45"/>
      <c r="F27" s="45"/>
      <c r="G27" s="38" t="str">
        <f t="shared" si="0"/>
        <v/>
      </c>
      <c r="H27" s="37" t="str">
        <f t="shared" si="1"/>
        <v/>
      </c>
      <c r="I27" s="39"/>
      <c r="J27" s="32"/>
      <c r="K27" s="32"/>
      <c r="L27" s="50"/>
    </row>
    <row r="28" spans="1:16" ht="17.100000000000001" customHeight="1" x14ac:dyDescent="0.15">
      <c r="A28" s="47" t="str">
        <f t="shared" si="2"/>
        <v/>
      </c>
      <c r="B28" s="49" t="s">
        <v>64</v>
      </c>
      <c r="C28" s="48" t="str">
        <f t="shared" si="3"/>
        <v/>
      </c>
      <c r="D28" s="32" t="s">
        <v>65</v>
      </c>
      <c r="E28" s="45"/>
      <c r="F28" s="45"/>
      <c r="G28" s="38" t="str">
        <f t="shared" si="0"/>
        <v/>
      </c>
      <c r="H28" s="37" t="str">
        <f t="shared" si="1"/>
        <v/>
      </c>
      <c r="I28" s="39"/>
      <c r="J28" s="32"/>
      <c r="K28" s="32"/>
      <c r="L28" s="50"/>
    </row>
    <row r="29" spans="1:16" ht="17.100000000000001" customHeight="1" x14ac:dyDescent="0.15">
      <c r="A29" s="47" t="str">
        <f t="shared" si="2"/>
        <v/>
      </c>
      <c r="B29" s="49" t="s">
        <v>64</v>
      </c>
      <c r="C29" s="48" t="str">
        <f t="shared" si="3"/>
        <v/>
      </c>
      <c r="D29" s="32" t="s">
        <v>65</v>
      </c>
      <c r="E29" s="45"/>
      <c r="F29" s="45"/>
      <c r="G29" s="38" t="str">
        <f t="shared" si="0"/>
        <v/>
      </c>
      <c r="H29" s="37" t="str">
        <f t="shared" si="1"/>
        <v/>
      </c>
      <c r="I29" s="39"/>
      <c r="J29" s="32"/>
      <c r="K29" s="32"/>
      <c r="L29" s="50"/>
    </row>
    <row r="30" spans="1:16" ht="5.0999999999999996" customHeight="1" x14ac:dyDescent="0.15">
      <c r="A30" s="33"/>
      <c r="B30" s="33"/>
      <c r="D30" s="33"/>
      <c r="L30" s="33"/>
    </row>
    <row r="31" spans="1:16" ht="16.899999999999999" customHeight="1" x14ac:dyDescent="0.15">
      <c r="A31" s="59" t="s">
        <v>59</v>
      </c>
      <c r="B31" s="60"/>
      <c r="C31" s="60"/>
      <c r="D31" s="60"/>
      <c r="E31" s="40">
        <f>SUM(E10:E29)</f>
        <v>0</v>
      </c>
      <c r="F31" s="40">
        <f>SUM(F10:F29)</f>
        <v>0</v>
      </c>
      <c r="G31" s="38" t="str">
        <f>IF(E31=0,"",F31/E31)</f>
        <v/>
      </c>
      <c r="H31" s="40" t="str">
        <f>IF(P31&gt;0,"×","○")</f>
        <v>○</v>
      </c>
      <c r="I31" s="59" t="str">
        <f>IF(H31="○","月単位週休２日達成",IF(G31&gt;28.5%,"通期の週休２日達成","週休２日未達成"))</f>
        <v>月単位週休２日達成</v>
      </c>
      <c r="J31" s="60"/>
      <c r="K31" s="60"/>
      <c r="L31" s="61"/>
      <c r="O31" s="41" t="s">
        <v>63</v>
      </c>
      <c r="P31" s="29">
        <f>COUNTIF(H10:H29,"×")</f>
        <v>0</v>
      </c>
    </row>
    <row r="32" spans="1:16" ht="16.899999999999999" customHeight="1" x14ac:dyDescent="0.15"/>
    <row r="33" ht="16.899999999999999" customHeight="1" x14ac:dyDescent="0.15"/>
    <row r="34" ht="16.899999999999999" customHeight="1" x14ac:dyDescent="0.15"/>
    <row r="35" ht="16.899999999999999" customHeight="1" x14ac:dyDescent="0.15"/>
    <row r="36" ht="16.899999999999999" customHeight="1" x14ac:dyDescent="0.15"/>
    <row r="37" ht="16.899999999999999" customHeight="1" x14ac:dyDescent="0.15"/>
    <row r="38" ht="16.899999999999999" customHeight="1" x14ac:dyDescent="0.15"/>
  </sheetData>
  <mergeCells count="12">
    <mergeCell ref="F8:F9"/>
    <mergeCell ref="G8:G9"/>
    <mergeCell ref="H8:H9"/>
    <mergeCell ref="A31:D31"/>
    <mergeCell ref="I8:L9"/>
    <mergeCell ref="E8:E9"/>
    <mergeCell ref="I31:L31"/>
    <mergeCell ref="A3:B3"/>
    <mergeCell ref="A4:B4"/>
    <mergeCell ref="A5:B5"/>
    <mergeCell ref="A6:B6"/>
    <mergeCell ref="A8:D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7945-091B-45C4-A227-61A7563FA75A}">
  <dimension ref="A1:R32"/>
  <sheetViews>
    <sheetView view="pageBreakPreview" zoomScaleNormal="100" zoomScaleSheetLayoutView="100" workbookViewId="0">
      <selection activeCell="F11" sqref="F11"/>
    </sheetView>
  </sheetViews>
  <sheetFormatPr defaultColWidth="7.375" defaultRowHeight="18.75" customHeight="1" x14ac:dyDescent="0.15"/>
  <sheetData>
    <row r="1" spans="1:18" ht="16.5" customHeight="1" thickBot="1" x14ac:dyDescent="0.2">
      <c r="A1" s="1" t="s">
        <v>67</v>
      </c>
      <c r="E1" s="1"/>
      <c r="O1" t="s">
        <v>35</v>
      </c>
      <c r="P1" s="11"/>
      <c r="Q1" s="91">
        <v>45931</v>
      </c>
      <c r="R1" s="92"/>
    </row>
    <row r="2" spans="1:18" ht="16.5" customHeight="1" x14ac:dyDescent="0.15">
      <c r="A2" s="1"/>
      <c r="E2" s="1"/>
    </row>
    <row r="3" spans="1:18" ht="16.5" customHeight="1" x14ac:dyDescent="0.15">
      <c r="A3" s="96" t="s">
        <v>6</v>
      </c>
      <c r="B3" s="96"/>
      <c r="C3" s="88"/>
      <c r="D3" s="88"/>
      <c r="E3" s="88"/>
      <c r="F3" s="88"/>
      <c r="G3" s="88"/>
      <c r="H3" s="88"/>
      <c r="I3" s="88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15">
      <c r="A4" s="97" t="s">
        <v>66</v>
      </c>
      <c r="B4" s="97"/>
      <c r="C4" s="90"/>
      <c r="D4" s="90"/>
      <c r="E4" s="90"/>
      <c r="F4" s="90"/>
      <c r="G4" s="90"/>
      <c r="H4" s="90"/>
      <c r="I4" s="90"/>
      <c r="M4" s="15" t="s">
        <v>24</v>
      </c>
      <c r="N4" s="16" t="s">
        <v>45</v>
      </c>
      <c r="O4" s="17"/>
      <c r="P4" s="15" t="s">
        <v>31</v>
      </c>
      <c r="Q4" s="16" t="s">
        <v>5</v>
      </c>
      <c r="R4" s="17"/>
    </row>
    <row r="5" spans="1:18" ht="16.5" customHeight="1" x14ac:dyDescent="0.15">
      <c r="A5" s="97" t="s">
        <v>15</v>
      </c>
      <c r="B5" s="97"/>
      <c r="C5" s="90"/>
      <c r="D5" s="90"/>
      <c r="E5" s="90"/>
      <c r="F5" s="90"/>
      <c r="G5" s="90"/>
      <c r="H5" s="90"/>
      <c r="I5" s="90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15">
      <c r="A6" s="97" t="s">
        <v>16</v>
      </c>
      <c r="B6" s="97"/>
      <c r="C6" s="90"/>
      <c r="D6" s="90"/>
      <c r="E6" s="90"/>
      <c r="F6" s="90"/>
      <c r="G6" s="90"/>
      <c r="H6" s="90"/>
      <c r="I6" s="90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15"/>
    <row r="8" spans="1:18" ht="16.5" customHeight="1" x14ac:dyDescent="0.15">
      <c r="A8" s="82"/>
      <c r="B8" s="83"/>
      <c r="C8" s="84"/>
      <c r="D8" s="89" t="s">
        <v>10</v>
      </c>
      <c r="E8" s="89" t="s">
        <v>13</v>
      </c>
      <c r="F8" s="89" t="s">
        <v>14</v>
      </c>
      <c r="G8" s="89" t="s">
        <v>18</v>
      </c>
      <c r="H8" s="89" t="s">
        <v>19</v>
      </c>
      <c r="I8" s="80" t="s">
        <v>12</v>
      </c>
      <c r="J8" s="81" t="s">
        <v>3</v>
      </c>
      <c r="K8" s="64" t="s">
        <v>21</v>
      </c>
      <c r="L8" s="64" t="s">
        <v>54</v>
      </c>
      <c r="M8" s="64" t="s">
        <v>26</v>
      </c>
      <c r="N8" s="64" t="s">
        <v>25</v>
      </c>
      <c r="O8" s="64" t="s">
        <v>47</v>
      </c>
      <c r="P8" s="64" t="s">
        <v>20</v>
      </c>
      <c r="Q8" s="64" t="s">
        <v>36</v>
      </c>
      <c r="R8" s="64"/>
    </row>
    <row r="9" spans="1:18" ht="16.5" customHeight="1" x14ac:dyDescent="0.15">
      <c r="A9" s="85"/>
      <c r="B9" s="86"/>
      <c r="C9" s="87"/>
      <c r="D9" s="89"/>
      <c r="E9" s="89"/>
      <c r="F9" s="89"/>
      <c r="G9" s="89"/>
      <c r="H9" s="89"/>
      <c r="I9" s="80"/>
      <c r="J9" s="81"/>
      <c r="K9" s="64"/>
      <c r="L9" s="64"/>
      <c r="M9" s="64"/>
      <c r="N9" s="64"/>
      <c r="O9" s="64"/>
      <c r="P9" s="64"/>
      <c r="Q9" s="10" t="s">
        <v>37</v>
      </c>
      <c r="R9" s="10" t="s">
        <v>38</v>
      </c>
    </row>
    <row r="10" spans="1:18" ht="16.5" customHeight="1" x14ac:dyDescent="0.15">
      <c r="A10" s="74">
        <f>MONTH(D10)</f>
        <v>9</v>
      </c>
      <c r="B10" s="77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93"/>
      <c r="Q10" s="52"/>
      <c r="R10" s="52"/>
    </row>
    <row r="11" spans="1:18" ht="16.5" customHeight="1" x14ac:dyDescent="0.15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0</v>
      </c>
      <c r="N11" s="26">
        <f>IF(K11=0,"",M11/K11)</f>
        <v>0</v>
      </c>
      <c r="O11" s="8" t="str">
        <f>IF(L11=0,"－",IF(N11&gt;0.285,"○","×"))</f>
        <v>×</v>
      </c>
      <c r="P11" s="94"/>
      <c r="Q11" s="51">
        <v>5</v>
      </c>
      <c r="R11" s="51">
        <v>2</v>
      </c>
    </row>
    <row r="12" spans="1:18" ht="16.5" customHeight="1" x14ac:dyDescent="0.15">
      <c r="A12" s="76"/>
      <c r="B12" s="79"/>
      <c r="C12" s="18" t="s">
        <v>8</v>
      </c>
      <c r="D12" s="54"/>
      <c r="E12" s="54"/>
      <c r="F12" s="54"/>
      <c r="G12" s="54"/>
      <c r="H12" s="54"/>
      <c r="I12" s="54"/>
      <c r="J12" s="54"/>
      <c r="K12" s="6"/>
      <c r="L12" s="6"/>
      <c r="M12" s="6"/>
      <c r="N12" s="6"/>
      <c r="O12" s="6"/>
      <c r="P12" s="95"/>
      <c r="Q12" s="53"/>
      <c r="R12" s="53"/>
    </row>
    <row r="13" spans="1:18" ht="16.5" customHeight="1" x14ac:dyDescent="0.15">
      <c r="A13" s="74">
        <f>MONTH(D13)</f>
        <v>10</v>
      </c>
      <c r="B13" s="77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93"/>
      <c r="Q13" s="52"/>
      <c r="R13" s="52"/>
    </row>
    <row r="14" spans="1:18" ht="16.5" customHeight="1" x14ac:dyDescent="0.15">
      <c r="A14" s="75"/>
      <c r="B14" s="78"/>
      <c r="C14" s="18" t="s">
        <v>7</v>
      </c>
      <c r="D14" s="54"/>
      <c r="E14" s="54"/>
      <c r="F14" s="54"/>
      <c r="G14" s="54"/>
      <c r="H14" s="54"/>
      <c r="I14" s="54" t="s">
        <v>4</v>
      </c>
      <c r="J14" s="54" t="s">
        <v>4</v>
      </c>
      <c r="K14" s="8">
        <f>7-COUNTIF(D14:J14,"－")</f>
        <v>7</v>
      </c>
      <c r="L14" s="8">
        <f>COUNTIF(I14:J14,"休")+COUNTIF(I14:J14,"")</f>
        <v>2</v>
      </c>
      <c r="M14" s="8">
        <f>COUNTIF(D15:J15,"閉所")+COUNTIF(D15:J15,"雨天")</f>
        <v>0</v>
      </c>
      <c r="N14" s="26">
        <f>IF(K14=0,"",M14/K14)</f>
        <v>0</v>
      </c>
      <c r="O14" s="8" t="str">
        <f>IF(L14=0,"－",IF(N14&gt;0.285,"○","×"))</f>
        <v>×</v>
      </c>
      <c r="P14" s="94"/>
      <c r="Q14" s="51">
        <v>0</v>
      </c>
      <c r="R14" s="51">
        <v>0</v>
      </c>
    </row>
    <row r="15" spans="1:18" ht="16.5" customHeight="1" x14ac:dyDescent="0.15">
      <c r="A15" s="76"/>
      <c r="B15" s="79"/>
      <c r="C15" s="18" t="s">
        <v>8</v>
      </c>
      <c r="D15" s="54"/>
      <c r="E15" s="54"/>
      <c r="F15" s="54"/>
      <c r="G15" s="54"/>
      <c r="H15" s="54"/>
      <c r="I15" s="54"/>
      <c r="J15" s="54"/>
      <c r="K15" s="6"/>
      <c r="L15" s="6"/>
      <c r="M15" s="6"/>
      <c r="N15" s="6"/>
      <c r="O15" s="6"/>
      <c r="P15" s="95"/>
      <c r="Q15" s="53"/>
      <c r="R15" s="53"/>
    </row>
    <row r="16" spans="1:18" ht="16.5" customHeight="1" x14ac:dyDescent="0.15">
      <c r="A16" s="74">
        <f t="shared" ref="A16" si="2">MONTH(D16)</f>
        <v>10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93"/>
      <c r="Q16" s="52"/>
      <c r="R16" s="52"/>
    </row>
    <row r="17" spans="1:18" ht="16.5" customHeight="1" x14ac:dyDescent="0.15">
      <c r="A17" s="75"/>
      <c r="B17" s="78"/>
      <c r="C17" s="18" t="s">
        <v>7</v>
      </c>
      <c r="D17" s="54"/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0</v>
      </c>
      <c r="N17" s="26">
        <f>IF(K17=0,"",M17/K17)</f>
        <v>0</v>
      </c>
      <c r="O17" s="8" t="str">
        <f>IF(N17&gt;0.285,"○","×")</f>
        <v>×</v>
      </c>
      <c r="P17" s="94"/>
      <c r="Q17" s="51">
        <v>7</v>
      </c>
      <c r="R17" s="51">
        <v>3</v>
      </c>
    </row>
    <row r="18" spans="1:18" ht="16.5" customHeight="1" x14ac:dyDescent="0.15">
      <c r="A18" s="76"/>
      <c r="B18" s="79"/>
      <c r="C18" s="18" t="s">
        <v>8</v>
      </c>
      <c r="D18" s="54"/>
      <c r="E18" s="54"/>
      <c r="F18" s="54"/>
      <c r="G18" s="54"/>
      <c r="H18" s="54"/>
      <c r="I18" s="54"/>
      <c r="J18" s="54"/>
      <c r="K18" s="6"/>
      <c r="L18" s="6"/>
      <c r="M18" s="6"/>
      <c r="N18" s="6"/>
      <c r="O18" s="6"/>
      <c r="P18" s="95"/>
      <c r="Q18" s="53"/>
      <c r="R18" s="53"/>
    </row>
    <row r="19" spans="1:18" ht="16.5" customHeight="1" x14ac:dyDescent="0.15">
      <c r="A19" s="74">
        <f t="shared" ref="A19" si="5">MONTH(D19)</f>
        <v>10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93"/>
      <c r="Q19" s="52"/>
      <c r="R19" s="52"/>
    </row>
    <row r="20" spans="1:18" ht="16.5" customHeight="1" x14ac:dyDescent="0.15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0</v>
      </c>
      <c r="N20" s="26">
        <f>IF(K20=0,"",M20/K20)</f>
        <v>0</v>
      </c>
      <c r="O20" s="8" t="str">
        <f>IF(N20&gt;0.285,"○","×")</f>
        <v>×</v>
      </c>
      <c r="P20" s="94"/>
      <c r="Q20" s="51">
        <v>7</v>
      </c>
      <c r="R20" s="51">
        <v>2</v>
      </c>
    </row>
    <row r="21" spans="1:18" ht="16.5" customHeight="1" x14ac:dyDescent="0.15">
      <c r="A21" s="76"/>
      <c r="B21" s="79"/>
      <c r="C21" s="18" t="s">
        <v>8</v>
      </c>
      <c r="D21" s="54"/>
      <c r="E21" s="54"/>
      <c r="F21" s="54"/>
      <c r="G21" s="54"/>
      <c r="H21" s="54"/>
      <c r="I21" s="54"/>
      <c r="J21" s="54"/>
      <c r="K21" s="6"/>
      <c r="L21" s="6"/>
      <c r="M21" s="6"/>
      <c r="N21" s="6"/>
      <c r="O21" s="6"/>
      <c r="P21" s="95"/>
      <c r="Q21" s="53"/>
      <c r="R21" s="53"/>
    </row>
    <row r="22" spans="1:18" ht="16.5" customHeight="1" x14ac:dyDescent="0.15">
      <c r="A22" s="74">
        <f t="shared" ref="A22" si="8">MONTH(D22)</f>
        <v>10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93"/>
      <c r="Q22" s="52"/>
      <c r="R22" s="52"/>
    </row>
    <row r="23" spans="1:18" ht="16.5" customHeight="1" x14ac:dyDescent="0.15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4</v>
      </c>
      <c r="K23" s="8">
        <f>7-COUNTIF(D23:J23,"－")</f>
        <v>7</v>
      </c>
      <c r="L23" s="8">
        <f>COUNTIF(I23:J23,"休")+COUNTIF(I23:J23,"")</f>
        <v>2</v>
      </c>
      <c r="M23" s="8">
        <f>COUNTIF(D24:J24,"閉所")+COUNTIF(D24:J24,"雨天")</f>
        <v>0</v>
      </c>
      <c r="N23" s="26">
        <f>IF(K23=0,"",M23/K23)</f>
        <v>0</v>
      </c>
      <c r="O23" s="8" t="str">
        <f>IF(L23=0,"－",IF(N23&gt;0.285,"○","×"))</f>
        <v>×</v>
      </c>
      <c r="P23" s="94"/>
      <c r="Q23" s="51">
        <v>5</v>
      </c>
      <c r="R23" s="51">
        <v>0</v>
      </c>
    </row>
    <row r="24" spans="1:18" ht="16.5" customHeight="1" x14ac:dyDescent="0.15">
      <c r="A24" s="76"/>
      <c r="B24" s="79"/>
      <c r="C24" s="18" t="s">
        <v>8</v>
      </c>
      <c r="D24" s="54"/>
      <c r="E24" s="54"/>
      <c r="F24" s="54"/>
      <c r="G24" s="54"/>
      <c r="H24" s="54"/>
      <c r="I24" s="54"/>
      <c r="J24" s="54"/>
      <c r="K24" s="6"/>
      <c r="L24" s="6"/>
      <c r="M24" s="6"/>
      <c r="N24" s="6"/>
      <c r="O24" s="6"/>
      <c r="P24" s="95"/>
      <c r="Q24" s="53"/>
      <c r="R24" s="53"/>
    </row>
    <row r="25" spans="1:18" ht="16.5" customHeight="1" x14ac:dyDescent="0.15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93"/>
      <c r="Q25" s="7"/>
      <c r="R25" s="7"/>
    </row>
    <row r="26" spans="1:18" ht="16.5" customHeight="1" x14ac:dyDescent="0.15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94"/>
      <c r="Q26" s="8"/>
      <c r="R26" s="8"/>
    </row>
    <row r="27" spans="1:18" ht="16.5" customHeight="1" x14ac:dyDescent="0.15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95"/>
      <c r="Q27" s="6"/>
      <c r="R27" s="6"/>
    </row>
    <row r="28" spans="1:18" ht="16.5" customHeight="1" x14ac:dyDescent="0.15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P28" s="21"/>
      <c r="Q28" s="21"/>
    </row>
    <row r="29" spans="1:18" ht="16.5" customHeight="1" x14ac:dyDescent="0.15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57</v>
      </c>
      <c r="I31" s="2" t="str">
        <f>IF(E31&gt;0.285,"○","×")</f>
        <v>○</v>
      </c>
    </row>
    <row r="32" spans="1:18" ht="16.5" customHeight="1" x14ac:dyDescent="0.15"/>
  </sheetData>
  <mergeCells count="42">
    <mergeCell ref="O8:O9"/>
    <mergeCell ref="A25:A27"/>
    <mergeCell ref="B25:B27"/>
    <mergeCell ref="Q1:R1"/>
    <mergeCell ref="P8:P9"/>
    <mergeCell ref="Q8:R8"/>
    <mergeCell ref="P10:P12"/>
    <mergeCell ref="P13:P15"/>
    <mergeCell ref="P16:P18"/>
    <mergeCell ref="P19:P21"/>
    <mergeCell ref="P22:P24"/>
    <mergeCell ref="P25:P27"/>
    <mergeCell ref="A3:B3"/>
    <mergeCell ref="A4:B4"/>
    <mergeCell ref="A5:B5"/>
    <mergeCell ref="A6:B6"/>
    <mergeCell ref="C3:I3"/>
    <mergeCell ref="L8:L9"/>
    <mergeCell ref="M8:M9"/>
    <mergeCell ref="D8:D9"/>
    <mergeCell ref="E8:E9"/>
    <mergeCell ref="F8:F9"/>
    <mergeCell ref="G8:G9"/>
    <mergeCell ref="H8:H9"/>
    <mergeCell ref="C4:I4"/>
    <mergeCell ref="C5:I5"/>
    <mergeCell ref="C6:I6"/>
    <mergeCell ref="A22:A24"/>
    <mergeCell ref="B22:B24"/>
    <mergeCell ref="A8:C9"/>
    <mergeCell ref="A16:A18"/>
    <mergeCell ref="B16:B18"/>
    <mergeCell ref="A19:A21"/>
    <mergeCell ref="B19:B21"/>
    <mergeCell ref="N8:N9"/>
    <mergeCell ref="A10:A12"/>
    <mergeCell ref="B10:B12"/>
    <mergeCell ref="A13:A15"/>
    <mergeCell ref="B13:B15"/>
    <mergeCell ref="I8:I9"/>
    <mergeCell ref="J8:J9"/>
    <mergeCell ref="K8:K9"/>
  </mergeCells>
  <phoneticPr fontId="2"/>
  <conditionalFormatting sqref="D11:J11">
    <cfRule type="containsText" dxfId="65" priority="5" operator="containsText" text="－">
      <formula>NOT(ISERROR(SEARCH("－",D11)))</formula>
    </cfRule>
    <cfRule type="containsText" dxfId="64" priority="6" operator="containsText" text="休">
      <formula>NOT(ISERROR(SEARCH("休",D11)))</formula>
    </cfRule>
  </conditionalFormatting>
  <conditionalFormatting sqref="D12:J12">
    <cfRule type="containsText" dxfId="63" priority="19" operator="containsText" text="雨天">
      <formula>NOT(ISERROR(SEARCH("雨天",D12)))</formula>
    </cfRule>
    <cfRule type="containsText" dxfId="62" priority="20" operator="containsText" text="閉所">
      <formula>NOT(ISERROR(SEARCH("閉所",D12)))</formula>
    </cfRule>
    <cfRule type="containsText" dxfId="61" priority="21" operator="containsText" text="作業">
      <formula>NOT(ISERROR(SEARCH("作業",D12)))</formula>
    </cfRule>
  </conditionalFormatting>
  <conditionalFormatting sqref="D14:J14">
    <cfRule type="containsText" dxfId="60" priority="31" operator="containsText" text="－">
      <formula>NOT(ISERROR(SEARCH("－",D14)))</formula>
    </cfRule>
    <cfRule type="containsText" dxfId="59" priority="32" operator="containsText" text="休">
      <formula>NOT(ISERROR(SEARCH("休",D14)))</formula>
    </cfRule>
  </conditionalFormatting>
  <conditionalFormatting sqref="D15:J15">
    <cfRule type="containsText" dxfId="58" priority="17" operator="containsText" text="閉所">
      <formula>NOT(ISERROR(SEARCH("閉所",D15)))</formula>
    </cfRule>
    <cfRule type="containsText" dxfId="57" priority="18" operator="containsText" text="作業">
      <formula>NOT(ISERROR(SEARCH("作業",D15)))</formula>
    </cfRule>
    <cfRule type="containsText" dxfId="56" priority="16" operator="containsText" text="雨天">
      <formula>NOT(ISERROR(SEARCH("雨天",D15)))</formula>
    </cfRule>
  </conditionalFormatting>
  <conditionalFormatting sqref="D17:J17">
    <cfRule type="containsText" dxfId="55" priority="29" operator="containsText" text="－">
      <formula>NOT(ISERROR(SEARCH("－",D17)))</formula>
    </cfRule>
    <cfRule type="containsText" dxfId="54" priority="30" operator="containsText" text="休">
      <formula>NOT(ISERROR(SEARCH("休",D17)))</formula>
    </cfRule>
  </conditionalFormatting>
  <conditionalFormatting sqref="D18:J18">
    <cfRule type="containsText" dxfId="53" priority="13" operator="containsText" text="雨天">
      <formula>NOT(ISERROR(SEARCH("雨天",D18)))</formula>
    </cfRule>
    <cfRule type="containsText" dxfId="52" priority="14" operator="containsText" text="閉所">
      <formula>NOT(ISERROR(SEARCH("閉所",D18)))</formula>
    </cfRule>
    <cfRule type="containsText" dxfId="51" priority="15" operator="containsText" text="作業">
      <formula>NOT(ISERROR(SEARCH("作業",D18)))</formula>
    </cfRule>
  </conditionalFormatting>
  <conditionalFormatting sqref="D20:J20">
    <cfRule type="containsText" dxfId="50" priority="27" operator="containsText" text="－">
      <formula>NOT(ISERROR(SEARCH("－",D20)))</formula>
    </cfRule>
    <cfRule type="containsText" dxfId="49" priority="28" operator="containsText" text="休">
      <formula>NOT(ISERROR(SEARCH("休",D20)))</formula>
    </cfRule>
  </conditionalFormatting>
  <conditionalFormatting sqref="D21:J21">
    <cfRule type="containsText" dxfId="48" priority="10" operator="containsText" text="雨天">
      <formula>NOT(ISERROR(SEARCH("雨天",D21)))</formula>
    </cfRule>
    <cfRule type="containsText" dxfId="47" priority="11" operator="containsText" text="閉所">
      <formula>NOT(ISERROR(SEARCH("閉所",D21)))</formula>
    </cfRule>
    <cfRule type="containsText" dxfId="46" priority="12" operator="containsText" text="作業">
      <formula>NOT(ISERROR(SEARCH("作業",D21)))</formula>
    </cfRule>
  </conditionalFormatting>
  <conditionalFormatting sqref="D23:J23">
    <cfRule type="containsText" dxfId="45" priority="25" operator="containsText" text="－">
      <formula>NOT(ISERROR(SEARCH("－",D23)))</formula>
    </cfRule>
    <cfRule type="containsText" dxfId="44" priority="26" operator="containsText" text="休">
      <formula>NOT(ISERROR(SEARCH("休",D23)))</formula>
    </cfRule>
  </conditionalFormatting>
  <conditionalFormatting sqref="D24:J24">
    <cfRule type="containsText" dxfId="43" priority="7" operator="containsText" text="雨天">
      <formula>NOT(ISERROR(SEARCH("雨天",D24)))</formula>
    </cfRule>
    <cfRule type="containsText" dxfId="42" priority="8" operator="containsText" text="閉所">
      <formula>NOT(ISERROR(SEARCH("閉所",D24)))</formula>
    </cfRule>
    <cfRule type="containsText" dxfId="41" priority="9" operator="containsText" text="作業">
      <formula>NOT(ISERROR(SEARCH("作業",D24)))</formula>
    </cfRule>
  </conditionalFormatting>
  <conditionalFormatting sqref="D26:J26">
    <cfRule type="containsText" dxfId="40" priority="22" operator="containsText" text="－">
      <formula>NOT(ISERROR(SEARCH("－",D26)))</formula>
    </cfRule>
    <cfRule type="containsText" dxfId="39" priority="23" operator="containsText" text="休">
      <formula>NOT(ISERROR(SEARCH("休",D26)))</formula>
    </cfRule>
  </conditionalFormatting>
  <conditionalFormatting sqref="N11">
    <cfRule type="cellIs" dxfId="38" priority="4" operator="lessThan">
      <formula>0.285</formula>
    </cfRule>
  </conditionalFormatting>
  <conditionalFormatting sqref="N14">
    <cfRule type="cellIs" dxfId="37" priority="33" operator="lessThan">
      <formula>0.285</formula>
    </cfRule>
  </conditionalFormatting>
  <conditionalFormatting sqref="N17">
    <cfRule type="cellIs" dxfId="36" priority="3" operator="lessThan">
      <formula>0.285</formula>
    </cfRule>
  </conditionalFormatting>
  <conditionalFormatting sqref="N20">
    <cfRule type="cellIs" dxfId="35" priority="2" operator="lessThan">
      <formula>0.285</formula>
    </cfRule>
  </conditionalFormatting>
  <conditionalFormatting sqref="N23">
    <cfRule type="cellIs" dxfId="34" priority="1" operator="lessThan">
      <formula>0.285</formula>
    </cfRule>
  </conditionalFormatting>
  <conditionalFormatting sqref="N26">
    <cfRule type="cellIs" dxfId="33" priority="24" operator="lessThan">
      <formula>0.285</formula>
    </cfRule>
  </conditionalFormatting>
  <dataValidations count="3">
    <dataValidation type="list" allowBlank="1" showInputMessage="1" showErrorMessage="1" sqref="D28:K28" xr:uid="{24C627AD-9FB7-4D40-8C00-8169B016DA34}">
      <formula1>$O$4:$O$7</formula1>
    </dataValidation>
    <dataValidation type="list" allowBlank="1" showInputMessage="1" showErrorMessage="1" sqref="D23:J23 D11:J11 D14:J14 D17:J17 D20:J20 D26:J26" xr:uid="{D42822DC-3D1B-4562-9D5F-C5945E0D7514}">
      <formula1>$M$5:$M$7</formula1>
    </dataValidation>
    <dataValidation type="list" allowBlank="1" showInputMessage="1" showErrorMessage="1" sqref="D24:J24 D21:J21 D15:J15 D18:J18 D12:J12 D27:J27" xr:uid="{8AC1A5E0-F0F0-485A-AC0E-D07AB2646C3D}">
      <formula1>$P$4:$P$7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5C2F-D98B-47D9-9667-ECDA2DAAF5AD}">
  <dimension ref="A1:R32"/>
  <sheetViews>
    <sheetView zoomScaleNormal="100" workbookViewId="0"/>
  </sheetViews>
  <sheetFormatPr defaultColWidth="7.375" defaultRowHeight="18.75" customHeight="1" x14ac:dyDescent="0.15"/>
  <sheetData>
    <row r="1" spans="1:18" ht="16.5" customHeight="1" thickBot="1" x14ac:dyDescent="0.2">
      <c r="A1" s="1" t="s">
        <v>67</v>
      </c>
      <c r="E1" s="1"/>
      <c r="O1" t="s">
        <v>35</v>
      </c>
      <c r="P1" s="11"/>
      <c r="Q1" s="91">
        <v>45931</v>
      </c>
      <c r="R1" s="92"/>
    </row>
    <row r="2" spans="1:18" ht="16.5" customHeight="1" x14ac:dyDescent="0.15">
      <c r="A2" s="1"/>
      <c r="E2" s="1"/>
    </row>
    <row r="3" spans="1:18" ht="16.5" customHeight="1" x14ac:dyDescent="0.15">
      <c r="A3" s="96" t="s">
        <v>6</v>
      </c>
      <c r="B3" s="96"/>
      <c r="C3" s="88"/>
      <c r="D3" s="88"/>
      <c r="E3" s="88"/>
      <c r="F3" s="88"/>
      <c r="G3" s="88"/>
      <c r="H3" s="88"/>
      <c r="I3" s="88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15">
      <c r="A4" s="97" t="s">
        <v>66</v>
      </c>
      <c r="B4" s="97"/>
      <c r="C4" s="90"/>
      <c r="D4" s="90"/>
      <c r="E4" s="90"/>
      <c r="F4" s="90"/>
      <c r="G4" s="90"/>
      <c r="H4" s="90"/>
      <c r="I4" s="90"/>
      <c r="M4" s="15" t="s">
        <v>24</v>
      </c>
      <c r="N4" s="16" t="s">
        <v>45</v>
      </c>
      <c r="O4" s="17"/>
      <c r="P4" s="15" t="s">
        <v>31</v>
      </c>
      <c r="Q4" s="16" t="s">
        <v>5</v>
      </c>
      <c r="R4" s="17"/>
    </row>
    <row r="5" spans="1:18" ht="16.5" customHeight="1" x14ac:dyDescent="0.15">
      <c r="A5" s="97" t="s">
        <v>15</v>
      </c>
      <c r="B5" s="97"/>
      <c r="C5" s="90"/>
      <c r="D5" s="90"/>
      <c r="E5" s="90"/>
      <c r="F5" s="90"/>
      <c r="G5" s="90"/>
      <c r="H5" s="90"/>
      <c r="I5" s="90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15">
      <c r="A6" s="97" t="s">
        <v>16</v>
      </c>
      <c r="B6" s="97"/>
      <c r="C6" s="90"/>
      <c r="D6" s="90"/>
      <c r="E6" s="90"/>
      <c r="F6" s="90"/>
      <c r="G6" s="90"/>
      <c r="H6" s="90"/>
      <c r="I6" s="90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15"/>
    <row r="8" spans="1:18" ht="16.5" customHeight="1" x14ac:dyDescent="0.15">
      <c r="A8" s="82"/>
      <c r="B8" s="83"/>
      <c r="C8" s="84"/>
      <c r="D8" s="89" t="s">
        <v>10</v>
      </c>
      <c r="E8" s="89" t="s">
        <v>13</v>
      </c>
      <c r="F8" s="89" t="s">
        <v>14</v>
      </c>
      <c r="G8" s="89" t="s">
        <v>18</v>
      </c>
      <c r="H8" s="89" t="s">
        <v>19</v>
      </c>
      <c r="I8" s="80" t="s">
        <v>12</v>
      </c>
      <c r="J8" s="81" t="s">
        <v>3</v>
      </c>
      <c r="K8" s="64" t="s">
        <v>21</v>
      </c>
      <c r="L8" s="64" t="s">
        <v>54</v>
      </c>
      <c r="M8" s="64" t="s">
        <v>26</v>
      </c>
      <c r="N8" s="64" t="s">
        <v>25</v>
      </c>
      <c r="O8" s="64" t="s">
        <v>47</v>
      </c>
      <c r="P8" s="64" t="s">
        <v>20</v>
      </c>
      <c r="Q8" s="64" t="s">
        <v>36</v>
      </c>
      <c r="R8" s="64"/>
    </row>
    <row r="9" spans="1:18" ht="16.5" customHeight="1" x14ac:dyDescent="0.15">
      <c r="A9" s="85"/>
      <c r="B9" s="86"/>
      <c r="C9" s="87"/>
      <c r="D9" s="89"/>
      <c r="E9" s="89"/>
      <c r="F9" s="89"/>
      <c r="G9" s="89"/>
      <c r="H9" s="89"/>
      <c r="I9" s="80"/>
      <c r="J9" s="81"/>
      <c r="K9" s="64"/>
      <c r="L9" s="64"/>
      <c r="M9" s="64"/>
      <c r="N9" s="64"/>
      <c r="O9" s="64"/>
      <c r="P9" s="64"/>
      <c r="Q9" s="10" t="s">
        <v>37</v>
      </c>
      <c r="R9" s="10" t="s">
        <v>38</v>
      </c>
    </row>
    <row r="10" spans="1:18" ht="16.5" customHeight="1" x14ac:dyDescent="0.15">
      <c r="A10" s="74">
        <f>MONTH(D10)</f>
        <v>9</v>
      </c>
      <c r="B10" s="77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93"/>
      <c r="Q10" s="52"/>
      <c r="R10" s="52"/>
    </row>
    <row r="11" spans="1:18" ht="16.5" customHeight="1" x14ac:dyDescent="0.15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2</v>
      </c>
      <c r="N11" s="26">
        <f>IF(K11=0,"",M11/K11)</f>
        <v>0.2857142857142857</v>
      </c>
      <c r="O11" s="8" t="str">
        <f>IF(L11=0,"－",IF(N11&gt;0.285,"○","×"))</f>
        <v>○</v>
      </c>
      <c r="P11" s="94"/>
      <c r="Q11" s="51">
        <v>5</v>
      </c>
      <c r="R11" s="51">
        <v>2</v>
      </c>
    </row>
    <row r="12" spans="1:18" ht="16.5" customHeight="1" x14ac:dyDescent="0.15">
      <c r="A12" s="76"/>
      <c r="B12" s="79"/>
      <c r="C12" s="18" t="s">
        <v>8</v>
      </c>
      <c r="D12" s="54" t="s">
        <v>31</v>
      </c>
      <c r="E12" s="54" t="s">
        <v>31</v>
      </c>
      <c r="F12" s="54" t="s">
        <v>31</v>
      </c>
      <c r="G12" s="54" t="s">
        <v>31</v>
      </c>
      <c r="H12" s="54" t="s">
        <v>31</v>
      </c>
      <c r="I12" s="54" t="s">
        <v>30</v>
      </c>
      <c r="J12" s="54" t="s">
        <v>30</v>
      </c>
      <c r="K12" s="6"/>
      <c r="L12" s="6"/>
      <c r="M12" s="6"/>
      <c r="N12" s="6"/>
      <c r="O12" s="6"/>
      <c r="P12" s="95"/>
      <c r="Q12" s="53"/>
      <c r="R12" s="53"/>
    </row>
    <row r="13" spans="1:18" ht="16.5" customHeight="1" x14ac:dyDescent="0.15">
      <c r="A13" s="74">
        <f>MONTH(D13)</f>
        <v>10</v>
      </c>
      <c r="B13" s="77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93" t="s">
        <v>46</v>
      </c>
      <c r="Q13" s="52"/>
      <c r="R13" s="52"/>
    </row>
    <row r="14" spans="1:18" ht="16.5" customHeight="1" x14ac:dyDescent="0.15">
      <c r="A14" s="75"/>
      <c r="B14" s="78"/>
      <c r="C14" s="18" t="s">
        <v>7</v>
      </c>
      <c r="D14" s="54" t="s">
        <v>22</v>
      </c>
      <c r="E14" s="54" t="s">
        <v>22</v>
      </c>
      <c r="F14" s="54" t="s">
        <v>22</v>
      </c>
      <c r="G14" s="54" t="s">
        <v>22</v>
      </c>
      <c r="H14" s="54" t="s">
        <v>22</v>
      </c>
      <c r="I14" s="54" t="s">
        <v>22</v>
      </c>
      <c r="J14" s="54" t="s">
        <v>22</v>
      </c>
      <c r="K14" s="8">
        <f>7-COUNTIF(D14:J14,"－")</f>
        <v>0</v>
      </c>
      <c r="L14" s="8">
        <f>COUNTIF(I14:J14,"休")+COUNTIF(I14:J14,"")</f>
        <v>0</v>
      </c>
      <c r="M14" s="8">
        <f>COUNTIF(D15:J15,"閉所")+COUNTIF(D15:J15,"雨天")</f>
        <v>0</v>
      </c>
      <c r="N14" s="26" t="str">
        <f>IF(K14=0,"",M14/K14)</f>
        <v/>
      </c>
      <c r="O14" s="8" t="str">
        <f>IF(L14=0,"－",IF(N14&gt;0.285,"○","×"))</f>
        <v>－</v>
      </c>
      <c r="P14" s="94"/>
      <c r="Q14" s="51">
        <v>0</v>
      </c>
      <c r="R14" s="51">
        <v>0</v>
      </c>
    </row>
    <row r="15" spans="1:18" ht="16.5" customHeight="1" x14ac:dyDescent="0.15">
      <c r="A15" s="76"/>
      <c r="B15" s="79"/>
      <c r="C15" s="18" t="s">
        <v>8</v>
      </c>
      <c r="D15" s="54" t="s">
        <v>31</v>
      </c>
      <c r="E15" s="54" t="s">
        <v>31</v>
      </c>
      <c r="F15" s="54" t="s">
        <v>31</v>
      </c>
      <c r="G15" s="54" t="s">
        <v>31</v>
      </c>
      <c r="H15" s="54" t="s">
        <v>31</v>
      </c>
      <c r="I15" s="54" t="s">
        <v>31</v>
      </c>
      <c r="J15" s="54" t="s">
        <v>31</v>
      </c>
      <c r="K15" s="6"/>
      <c r="L15" s="6"/>
      <c r="M15" s="6"/>
      <c r="N15" s="6"/>
      <c r="O15" s="6"/>
      <c r="P15" s="95"/>
      <c r="Q15" s="53"/>
      <c r="R15" s="53"/>
    </row>
    <row r="16" spans="1:18" ht="16.5" customHeight="1" x14ac:dyDescent="0.15">
      <c r="A16" s="74">
        <f t="shared" ref="A16" si="2">MONTH(D16)</f>
        <v>10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93"/>
      <c r="Q16" s="52"/>
      <c r="R16" s="52"/>
    </row>
    <row r="17" spans="1:18" ht="16.5" customHeight="1" x14ac:dyDescent="0.15">
      <c r="A17" s="75"/>
      <c r="B17" s="78"/>
      <c r="C17" s="18" t="s">
        <v>7</v>
      </c>
      <c r="D17" s="54" t="s">
        <v>4</v>
      </c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3</v>
      </c>
      <c r="N17" s="26">
        <f>IF(K17=0,"",M17/K17)</f>
        <v>0.42857142857142855</v>
      </c>
      <c r="O17" s="8" t="str">
        <f>IF(L17=0,"－",IF(N17&gt;0.285,"○","×"))</f>
        <v>○</v>
      </c>
      <c r="P17" s="94"/>
      <c r="Q17" s="51">
        <v>7</v>
      </c>
      <c r="R17" s="51">
        <v>3</v>
      </c>
    </row>
    <row r="18" spans="1:18" ht="16.5" customHeight="1" x14ac:dyDescent="0.15">
      <c r="A18" s="76"/>
      <c r="B18" s="79"/>
      <c r="C18" s="18" t="s">
        <v>8</v>
      </c>
      <c r="D18" s="54" t="s">
        <v>30</v>
      </c>
      <c r="E18" s="54" t="s">
        <v>31</v>
      </c>
      <c r="F18" s="54" t="s">
        <v>31</v>
      </c>
      <c r="G18" s="54" t="s">
        <v>32</v>
      </c>
      <c r="H18" s="54" t="s">
        <v>32</v>
      </c>
      <c r="I18" s="54" t="s">
        <v>31</v>
      </c>
      <c r="J18" s="54" t="s">
        <v>31</v>
      </c>
      <c r="K18" s="6"/>
      <c r="L18" s="6"/>
      <c r="M18" s="6"/>
      <c r="N18" s="6"/>
      <c r="O18" s="6"/>
      <c r="P18" s="95"/>
      <c r="Q18" s="53"/>
      <c r="R18" s="53"/>
    </row>
    <row r="19" spans="1:18" ht="16.5" customHeight="1" x14ac:dyDescent="0.15">
      <c r="A19" s="74">
        <f t="shared" ref="A19" si="5">MONTH(D19)</f>
        <v>10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93"/>
      <c r="Q19" s="52"/>
      <c r="R19" s="52"/>
    </row>
    <row r="20" spans="1:18" ht="16.5" customHeight="1" x14ac:dyDescent="0.15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2</v>
      </c>
      <c r="N20" s="26">
        <f>IF(K20=0,"",M20/K20)</f>
        <v>0.2857142857142857</v>
      </c>
      <c r="O20" s="8" t="str">
        <f>IF(L20=0,"－",IF(N20&gt;0.285,"○","×"))</f>
        <v>○</v>
      </c>
      <c r="P20" s="94"/>
      <c r="Q20" s="51">
        <v>7</v>
      </c>
      <c r="R20" s="51">
        <v>2</v>
      </c>
    </row>
    <row r="21" spans="1:18" ht="16.5" customHeight="1" x14ac:dyDescent="0.15">
      <c r="A21" s="76"/>
      <c r="B21" s="79"/>
      <c r="C21" s="18" t="s">
        <v>8</v>
      </c>
      <c r="D21" s="54" t="s">
        <v>31</v>
      </c>
      <c r="E21" s="54" t="s">
        <v>31</v>
      </c>
      <c r="F21" s="54" t="s">
        <v>31</v>
      </c>
      <c r="G21" s="54" t="s">
        <v>31</v>
      </c>
      <c r="H21" s="54" t="s">
        <v>31</v>
      </c>
      <c r="I21" s="54" t="s">
        <v>30</v>
      </c>
      <c r="J21" s="54" t="s">
        <v>30</v>
      </c>
      <c r="K21" s="6"/>
      <c r="L21" s="6"/>
      <c r="M21" s="6"/>
      <c r="N21" s="6"/>
      <c r="O21" s="6"/>
      <c r="P21" s="95"/>
      <c r="Q21" s="53"/>
      <c r="R21" s="53"/>
    </row>
    <row r="22" spans="1:18" ht="16.5" customHeight="1" x14ac:dyDescent="0.15">
      <c r="A22" s="74">
        <f t="shared" ref="A22" si="8">MONTH(D22)</f>
        <v>10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93" t="s">
        <v>55</v>
      </c>
      <c r="Q22" s="52"/>
      <c r="R22" s="52"/>
    </row>
    <row r="23" spans="1:18" ht="16.5" customHeight="1" x14ac:dyDescent="0.15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22</v>
      </c>
      <c r="K23" s="8">
        <f>7-COUNTIF(D23:J23,"－")</f>
        <v>6</v>
      </c>
      <c r="L23" s="8">
        <f>COUNTIF(I23:J23,"休")+COUNTIF(I23:J23,"")</f>
        <v>1</v>
      </c>
      <c r="M23" s="8">
        <f>COUNTIF(D24:J24,"閉所")+COUNTIF(D24:J24,"雨天")</f>
        <v>1</v>
      </c>
      <c r="N23" s="26">
        <f>IF(K23=0,"",M23/K23)</f>
        <v>0.16666666666666666</v>
      </c>
      <c r="O23" s="8" t="s">
        <v>56</v>
      </c>
      <c r="P23" s="94"/>
      <c r="Q23" s="51">
        <v>5</v>
      </c>
      <c r="R23" s="51">
        <v>0</v>
      </c>
    </row>
    <row r="24" spans="1:18" ht="16.5" customHeight="1" x14ac:dyDescent="0.15">
      <c r="A24" s="76"/>
      <c r="B24" s="79"/>
      <c r="C24" s="18" t="s">
        <v>8</v>
      </c>
      <c r="D24" s="54" t="s">
        <v>31</v>
      </c>
      <c r="E24" s="54" t="s">
        <v>31</v>
      </c>
      <c r="F24" s="54" t="s">
        <v>31</v>
      </c>
      <c r="G24" s="54" t="s">
        <v>31</v>
      </c>
      <c r="H24" s="54" t="s">
        <v>31</v>
      </c>
      <c r="I24" s="54" t="s">
        <v>30</v>
      </c>
      <c r="J24" s="54"/>
      <c r="K24" s="6"/>
      <c r="L24" s="6"/>
      <c r="M24" s="6"/>
      <c r="N24" s="6"/>
      <c r="O24" s="6"/>
      <c r="P24" s="95"/>
      <c r="Q24" s="53"/>
      <c r="R24" s="53"/>
    </row>
    <row r="25" spans="1:18" ht="16.5" customHeight="1" x14ac:dyDescent="0.15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93"/>
      <c r="Q25" s="7"/>
      <c r="R25" s="7"/>
    </row>
    <row r="26" spans="1:18" ht="16.5" customHeight="1" x14ac:dyDescent="0.15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94"/>
      <c r="Q26" s="8"/>
      <c r="R26" s="8"/>
    </row>
    <row r="27" spans="1:18" ht="16.5" customHeight="1" x14ac:dyDescent="0.15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95"/>
      <c r="Q27" s="6"/>
      <c r="R27" s="6"/>
    </row>
    <row r="28" spans="1:18" ht="16.5" customHeight="1" x14ac:dyDescent="0.15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L28" s="2"/>
      <c r="Q28" s="21"/>
      <c r="R28" s="21"/>
    </row>
    <row r="29" spans="1:18" ht="16.5" customHeight="1" x14ac:dyDescent="0.15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57</v>
      </c>
      <c r="I31" s="2" t="str">
        <f>IF(E31&gt;0.285,"○","×")</f>
        <v>○</v>
      </c>
      <c r="P31" s="27"/>
    </row>
    <row r="32" spans="1:18" ht="16.5" customHeight="1" x14ac:dyDescent="0.15"/>
  </sheetData>
  <mergeCells count="42">
    <mergeCell ref="P22:P24"/>
    <mergeCell ref="P25:P27"/>
    <mergeCell ref="P8:P9"/>
    <mergeCell ref="P10:P12"/>
    <mergeCell ref="P13:P15"/>
    <mergeCell ref="P16:P18"/>
    <mergeCell ref="P19:P21"/>
    <mergeCell ref="A19:A21"/>
    <mergeCell ref="B19:B21"/>
    <mergeCell ref="A22:A24"/>
    <mergeCell ref="B22:B24"/>
    <mergeCell ref="A25:A27"/>
    <mergeCell ref="B25:B27"/>
    <mergeCell ref="A10:A12"/>
    <mergeCell ref="B10:B12"/>
    <mergeCell ref="A13:A15"/>
    <mergeCell ref="B13:B15"/>
    <mergeCell ref="A16:A18"/>
    <mergeCell ref="B16:B18"/>
    <mergeCell ref="Q8:R8"/>
    <mergeCell ref="A6:B6"/>
    <mergeCell ref="C6:I6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M8:M9"/>
    <mergeCell ref="N8:N9"/>
    <mergeCell ref="O8:O9"/>
    <mergeCell ref="L8:L9"/>
    <mergeCell ref="A5:B5"/>
    <mergeCell ref="C5:I5"/>
    <mergeCell ref="Q1:R1"/>
    <mergeCell ref="A3:B3"/>
    <mergeCell ref="C3:I3"/>
    <mergeCell ref="A4:B4"/>
    <mergeCell ref="C4:I4"/>
  </mergeCells>
  <phoneticPr fontId="2"/>
  <conditionalFormatting sqref="D11:J11">
    <cfRule type="containsText" dxfId="32" priority="10" operator="containsText" text="－">
      <formula>NOT(ISERROR(SEARCH("－",D11)))</formula>
    </cfRule>
    <cfRule type="containsText" dxfId="31" priority="11" operator="containsText" text="休">
      <formula>NOT(ISERROR(SEARCH("休",D11)))</formula>
    </cfRule>
  </conditionalFormatting>
  <conditionalFormatting sqref="D12:J12">
    <cfRule type="containsText" dxfId="30" priority="57" operator="containsText" text="雨天">
      <formula>NOT(ISERROR(SEARCH("雨天",D12)))</formula>
    </cfRule>
    <cfRule type="containsText" dxfId="29" priority="59" operator="containsText" text="作業">
      <formula>NOT(ISERROR(SEARCH("作業",D12)))</formula>
    </cfRule>
    <cfRule type="containsText" dxfId="28" priority="58" operator="containsText" text="閉所">
      <formula>NOT(ISERROR(SEARCH("閉所",D12)))</formula>
    </cfRule>
  </conditionalFormatting>
  <conditionalFormatting sqref="D14:J14">
    <cfRule type="containsText" dxfId="27" priority="70" operator="containsText" text="休">
      <formula>NOT(ISERROR(SEARCH("休",D14)))</formula>
    </cfRule>
    <cfRule type="containsText" dxfId="26" priority="69" operator="containsText" text="－">
      <formula>NOT(ISERROR(SEARCH("－",D14)))</formula>
    </cfRule>
  </conditionalFormatting>
  <conditionalFormatting sqref="D15:J15">
    <cfRule type="containsText" dxfId="25" priority="30" operator="containsText" text="雨天">
      <formula>NOT(ISERROR(SEARCH("雨天",D15)))</formula>
    </cfRule>
    <cfRule type="containsText" dxfId="24" priority="31" operator="containsText" text="閉所">
      <formula>NOT(ISERROR(SEARCH("閉所",D15)))</formula>
    </cfRule>
    <cfRule type="containsText" dxfId="23" priority="32" operator="containsText" text="作業">
      <formula>NOT(ISERROR(SEARCH("作業",D15)))</formula>
    </cfRule>
  </conditionalFormatting>
  <conditionalFormatting sqref="D17:J17">
    <cfRule type="containsText" dxfId="22" priority="67" operator="containsText" text="－">
      <formula>NOT(ISERROR(SEARCH("－",D17)))</formula>
    </cfRule>
    <cfRule type="containsText" dxfId="21" priority="68" operator="containsText" text="休">
      <formula>NOT(ISERROR(SEARCH("休",D17)))</formula>
    </cfRule>
  </conditionalFormatting>
  <conditionalFormatting sqref="D18:J18">
    <cfRule type="containsText" dxfId="20" priority="26" operator="containsText" text="作業">
      <formula>NOT(ISERROR(SEARCH("作業",D18)))</formula>
    </cfRule>
    <cfRule type="containsText" dxfId="19" priority="25" operator="containsText" text="閉所">
      <formula>NOT(ISERROR(SEARCH("閉所",D18)))</formula>
    </cfRule>
    <cfRule type="containsText" dxfId="18" priority="24" operator="containsText" text="雨天">
      <formula>NOT(ISERROR(SEARCH("雨天",D18)))</formula>
    </cfRule>
  </conditionalFormatting>
  <conditionalFormatting sqref="D20:J20">
    <cfRule type="containsText" dxfId="17" priority="65" operator="containsText" text="－">
      <formula>NOT(ISERROR(SEARCH("－",D20)))</formula>
    </cfRule>
    <cfRule type="containsText" dxfId="16" priority="66" operator="containsText" text="休">
      <formula>NOT(ISERROR(SEARCH("休",D20)))</formula>
    </cfRule>
  </conditionalFormatting>
  <conditionalFormatting sqref="D21:J21">
    <cfRule type="containsText" dxfId="15" priority="18" operator="containsText" text="雨天">
      <formula>NOT(ISERROR(SEARCH("雨天",D21)))</formula>
    </cfRule>
    <cfRule type="containsText" dxfId="14" priority="19" operator="containsText" text="閉所">
      <formula>NOT(ISERROR(SEARCH("閉所",D21)))</formula>
    </cfRule>
    <cfRule type="containsText" dxfId="13" priority="20" operator="containsText" text="作業">
      <formula>NOT(ISERROR(SEARCH("作業",D21)))</formula>
    </cfRule>
  </conditionalFormatting>
  <conditionalFormatting sqref="D23:J23">
    <cfRule type="containsText" dxfId="12" priority="63" operator="containsText" text="－">
      <formula>NOT(ISERROR(SEARCH("－",D23)))</formula>
    </cfRule>
    <cfRule type="containsText" dxfId="11" priority="64" operator="containsText" text="休">
      <formula>NOT(ISERROR(SEARCH("休",D23)))</formula>
    </cfRule>
  </conditionalFormatting>
  <conditionalFormatting sqref="D24:J24">
    <cfRule type="containsText" dxfId="10" priority="12" operator="containsText" text="雨天">
      <formula>NOT(ISERROR(SEARCH("雨天",D24)))</formula>
    </cfRule>
    <cfRule type="containsText" dxfId="9" priority="13" operator="containsText" text="閉所">
      <formula>NOT(ISERROR(SEARCH("閉所",D24)))</formula>
    </cfRule>
    <cfRule type="containsText" dxfId="8" priority="14" operator="containsText" text="作業">
      <formula>NOT(ISERROR(SEARCH("作業",D24)))</formula>
    </cfRule>
  </conditionalFormatting>
  <conditionalFormatting sqref="D26:J26">
    <cfRule type="containsText" dxfId="7" priority="60" operator="containsText" text="－">
      <formula>NOT(ISERROR(SEARCH("－",D26)))</formula>
    </cfRule>
    <cfRule type="containsText" dxfId="6" priority="61" operator="containsText" text="休">
      <formula>NOT(ISERROR(SEARCH("休",D26)))</formula>
    </cfRule>
  </conditionalFormatting>
  <conditionalFormatting sqref="N11">
    <cfRule type="cellIs" dxfId="5" priority="4" operator="lessThan">
      <formula>0.285</formula>
    </cfRule>
  </conditionalFormatting>
  <conditionalFormatting sqref="N14">
    <cfRule type="cellIs" dxfId="4" priority="5" operator="lessThan">
      <formula>0.285</formula>
    </cfRule>
  </conditionalFormatting>
  <conditionalFormatting sqref="N17">
    <cfRule type="cellIs" dxfId="3" priority="3" operator="lessThan">
      <formula>0.285</formula>
    </cfRule>
  </conditionalFormatting>
  <conditionalFormatting sqref="N20">
    <cfRule type="cellIs" dxfId="2" priority="2" operator="lessThan">
      <formula>0.285</formula>
    </cfRule>
  </conditionalFormatting>
  <conditionalFormatting sqref="N23">
    <cfRule type="cellIs" dxfId="1" priority="1" operator="lessThan">
      <formula>0.285</formula>
    </cfRule>
  </conditionalFormatting>
  <conditionalFormatting sqref="N26">
    <cfRule type="cellIs" dxfId="0" priority="62" operator="lessThan">
      <formula>0.285</formula>
    </cfRule>
  </conditionalFormatting>
  <dataValidations count="2">
    <dataValidation type="list" allowBlank="1" showInputMessage="1" showErrorMessage="1" sqref="D24:J24 D21:J21 D15:J15 D18:J18 D12:J12 D27:J28 K28:L28" xr:uid="{1B170FFC-637E-4B89-9792-D4F89C865803}">
      <formula1>$P$4:$P$7</formula1>
    </dataValidation>
    <dataValidation type="list" allowBlank="1" showInputMessage="1" showErrorMessage="1" sqref="D23:J23 D11:J11 D14:J14 D17:J17 D20:J20 D26:J26" xr:uid="{F388331D-1513-4080-94BF-5278DE417539}">
      <formula1>$M$5:$M$7</formula1>
    </dataValidation>
  </dataValidations>
  <pageMargins left="0.7" right="0.7" top="0.75" bottom="0.75" header="0.3" footer="0.3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様式１（週単位）</vt:lpstr>
      <vt:lpstr>様式１（月単位）</vt:lpstr>
      <vt:lpstr>参考（週単位）</vt:lpstr>
      <vt:lpstr>参考（記入例）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2025-10-09T04:11:01Z</dcterms:modified>
</cp:coreProperties>
</file>