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34BAFC0D-B2D7-4F62-B1A2-DD0133DB4B97}" xr6:coauthVersionLast="47" xr6:coauthVersionMax="47" xr10:uidLastSave="{00000000-0000-0000-0000-000000000000}"/>
  <bookViews>
    <workbookView xWindow="330" yWindow="135" windowWidth="28290" windowHeight="13260" tabRatio="738" xr2:uid="{00000000-000D-0000-FFFF-FFFF00000000}"/>
  </bookViews>
  <sheets>
    <sheet name="63" sheetId="132" r:id="rId1"/>
    <sheet name="64,65" sheetId="74" r:id="rId2"/>
    <sheet name="66,67" sheetId="75" r:id="rId3"/>
    <sheet name="68,69" sheetId="76" r:id="rId4"/>
    <sheet name="70,71" sheetId="77" r:id="rId5"/>
    <sheet name="72,73" sheetId="78" r:id="rId6"/>
    <sheet name="74,75" sheetId="188" r:id="rId7"/>
    <sheet name="76" sheetId="206" r:id="rId8"/>
    <sheet name="77" sheetId="205" r:id="rId9"/>
    <sheet name="78" sheetId="138" r:id="rId10"/>
  </sheets>
  <definedNames>
    <definedName name="_xlnm.Print_Area" localSheetId="0">'63'!$A$1:$O$57</definedName>
    <definedName name="_xlnm.Print_Area" localSheetId="1">'64,65'!$B$1:$L$47</definedName>
    <definedName name="_xlnm.Print_Area" localSheetId="2">'66,67'!$B$1:$M$41</definedName>
    <definedName name="_xlnm.Print_Area" localSheetId="3">'68,69'!$B$1:$H$52</definedName>
    <definedName name="_xlnm.Print_Area" localSheetId="4">'70,71'!$B$1:$L$53</definedName>
    <definedName name="_xlnm.Print_Area" localSheetId="5">'72,73'!$B$1:$L$56</definedName>
    <definedName name="_xlnm.Print_Area" localSheetId="6">'74,75'!$B$1:$L$58</definedName>
    <definedName name="_xlnm.Print_Area" localSheetId="7">'76'!$B$1:$H$34</definedName>
    <definedName name="_xlnm.Print_Area" localSheetId="8">'77'!$B$1:$N$34</definedName>
    <definedName name="_xlnm.Print_Area" localSheetId="9">'78'!$B$1:$J$52</definedName>
    <definedName name="Z_499EFEED_8286_4845_A121_435A7A306641_.wvu.Cols" localSheetId="1" hidden="1">'64,65'!#REF!</definedName>
    <definedName name="Z_499EFEED_8286_4845_A121_435A7A306641_.wvu.Cols" localSheetId="2" hidden="1">'66,67'!#REF!</definedName>
    <definedName name="Z_499EFEED_8286_4845_A121_435A7A306641_.wvu.Cols" localSheetId="3" hidden="1">'68,69'!#REF!</definedName>
    <definedName name="Z_499EFEED_8286_4845_A121_435A7A306641_.wvu.Cols" localSheetId="4" hidden="1">'70,71'!#REF!</definedName>
    <definedName name="Z_499EFEED_8286_4845_A121_435A7A306641_.wvu.Cols" localSheetId="5" hidden="1">'72,73'!#REF!</definedName>
    <definedName name="Z_499EFEED_8286_4845_A121_435A7A306641_.wvu.Cols" localSheetId="6" hidden="1">'74,75'!#REF!</definedName>
    <definedName name="Z_499EFEED_8286_4845_A121_435A7A306641_.wvu.PrintArea" localSheetId="1" hidden="1">'64,65'!$B$1:$L$47</definedName>
    <definedName name="Z_499EFEED_8286_4845_A121_435A7A306641_.wvu.PrintArea" localSheetId="2" hidden="1">'66,67'!$B$1:$M$41</definedName>
    <definedName name="Z_499EFEED_8286_4845_A121_435A7A306641_.wvu.PrintArea" localSheetId="3" hidden="1">'68,69'!$B$1:$H$53</definedName>
    <definedName name="Z_499EFEED_8286_4845_A121_435A7A306641_.wvu.PrintArea" localSheetId="4" hidden="1">'70,71'!$B$1:$L$53</definedName>
    <definedName name="Z_499EFEED_8286_4845_A121_435A7A306641_.wvu.PrintArea" localSheetId="5" hidden="1">'72,73'!$B$1:$L$56</definedName>
    <definedName name="Z_499EFEED_8286_4845_A121_435A7A306641_.wvu.PrintArea" localSheetId="6" hidden="1">'74,75'!$B$1:$L$57</definedName>
    <definedName name="Z_499EFEED_8286_4845_A121_435A7A306641_.wvu.PrintArea" localSheetId="7" hidden="1">'76'!$B$1:$J$47</definedName>
    <definedName name="Z_499EFEED_8286_4845_A121_435A7A306641_.wvu.PrintArea" localSheetId="8" hidden="1">'77'!$B$1:$N$32</definedName>
    <definedName name="Z_499EFEED_8286_4845_A121_435A7A306641_.wvu.PrintArea" localSheetId="9" hidden="1">'78'!$B$1:$J$33</definedName>
    <definedName name="Z_499EFEED_8286_4845_A121_435A7A306641_.wvu.Rows" localSheetId="2" hidden="1">'66,67'!#REF!</definedName>
    <definedName name="Z_499EFEED_8286_4845_A121_435A7A306641_.wvu.Rows" localSheetId="9" hidden="1">'78'!#REF!</definedName>
    <definedName name="Z_CD237F93_D507_46A3_BD78_34D8B99092D1_.wvu.Cols" localSheetId="6" hidden="1">'74,75'!#REF!</definedName>
    <definedName name="Z_CD237F93_D507_46A3_BD78_34D8B99092D1_.wvu.PrintArea" localSheetId="6" hidden="1">'74,75'!$B$1:$L$57</definedName>
    <definedName name="Z_CD237F93_D507_46A3_BD78_34D8B99092D1_.wvu.PrintArea" localSheetId="7" hidden="1">'76'!$B$1:$J$47</definedName>
    <definedName name="Z_CD237F93_D507_46A3_BD78_34D8B99092D1_.wvu.PrintArea" localSheetId="8" hidden="1">'77'!$B$1:$N$32</definedName>
    <definedName name="Z_CD237F93_D507_46A3_BD78_34D8B99092D1_.wvu.PrintArea" localSheetId="9" hidden="1">'78'!$B$1:$J$33</definedName>
    <definedName name="Z_CD237F93_D507_46A3_BD78_34D8B99092D1_.wvu.Rows" localSheetId="9" hidden="1">'78'!#REF!</definedName>
    <definedName name="Z_E2CC9FC4_0BC0_436E_ADCD_359C2FAFDB29_.wvu.Cols" localSheetId="6" hidden="1">'74,75'!#REF!</definedName>
    <definedName name="Z_E2CC9FC4_0BC0_436E_ADCD_359C2FAFDB29_.wvu.PrintArea" localSheetId="6" hidden="1">'74,75'!$B$1:$L$57</definedName>
    <definedName name="Z_E2CC9FC4_0BC0_436E_ADCD_359C2FAFDB29_.wvu.PrintArea" localSheetId="7" hidden="1">'76'!$B$1:$J$47</definedName>
    <definedName name="Z_E2CC9FC4_0BC0_436E_ADCD_359C2FAFDB29_.wvu.PrintArea" localSheetId="8" hidden="1">'77'!$B$1:$N$32</definedName>
    <definedName name="Z_E2CC9FC4_0BC0_436E_ADCD_359C2FAFDB29_.wvu.PrintArea" localSheetId="9" hidden="1">'78'!$B$1:$J$33</definedName>
    <definedName name="Z_E2CC9FC4_0BC0_436E_ADCD_359C2FAFDB29_.wvu.Rows" localSheetId="9" hidden="1">'78'!#REF!</definedName>
    <definedName name="Z_E6102C81_66EB_431A_8D8E_4AF70093C129_.wvu.Cols" localSheetId="6" hidden="1">'74,75'!#REF!</definedName>
    <definedName name="Z_E6102C81_66EB_431A_8D8E_4AF70093C129_.wvu.PrintArea" localSheetId="6" hidden="1">'74,75'!$B$1:$L$57</definedName>
    <definedName name="Z_E6102C81_66EB_431A_8D8E_4AF70093C129_.wvu.PrintArea" localSheetId="7" hidden="1">'76'!$B$1:$J$47</definedName>
    <definedName name="Z_E6102C81_66EB_431A_8D8E_4AF70093C129_.wvu.PrintArea" localSheetId="8" hidden="1">'77'!$B$1:$N$32</definedName>
    <definedName name="Z_E6102C81_66EB_431A_8D8E_4AF70093C129_.wvu.PrintArea" localSheetId="9" hidden="1">'78'!$B$1:$J$33</definedName>
    <definedName name="Z_E6102C81_66EB_431A_8D8E_4AF70093C129_.wvu.Rows" localSheetId="9" hidden="1">'78'!#REF!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32" l="1"/>
  <c r="S7" i="132"/>
  <c r="S8" i="132"/>
  <c r="S9" i="132"/>
  <c r="S10" i="132"/>
  <c r="K34" i="74"/>
  <c r="K5" i="74"/>
  <c r="N28" i="205" l="1"/>
  <c r="N27" i="205"/>
  <c r="N26" i="205"/>
  <c r="N25" i="205"/>
  <c r="M28" i="205"/>
  <c r="M27" i="205"/>
  <c r="M26" i="205"/>
  <c r="M25" i="205"/>
  <c r="M24" i="205"/>
  <c r="L28" i="205"/>
  <c r="L27" i="205"/>
  <c r="L26" i="205"/>
  <c r="L25" i="205"/>
  <c r="K28" i="205"/>
  <c r="K27" i="205"/>
  <c r="K26" i="205"/>
  <c r="K25" i="205"/>
  <c r="K24" i="205"/>
  <c r="J28" i="205"/>
  <c r="J27" i="205"/>
  <c r="J26" i="205"/>
  <c r="J25" i="205"/>
  <c r="I28" i="205"/>
  <c r="I27" i="205"/>
  <c r="I26" i="205"/>
  <c r="I25" i="205"/>
  <c r="I24" i="205"/>
  <c r="H28" i="205"/>
  <c r="H27" i="205"/>
  <c r="H26" i="205"/>
  <c r="H25" i="205"/>
  <c r="G28" i="205"/>
  <c r="G27" i="205"/>
  <c r="G26" i="205"/>
  <c r="G25" i="205"/>
  <c r="G24" i="205"/>
  <c r="F28" i="205"/>
  <c r="F27" i="205"/>
  <c r="F26" i="205"/>
  <c r="F25" i="205"/>
  <c r="E28" i="205"/>
  <c r="E27" i="205"/>
  <c r="E26" i="205"/>
  <c r="E25" i="205"/>
  <c r="E24" i="205"/>
  <c r="D28" i="205"/>
  <c r="D27" i="205"/>
  <c r="D26" i="205"/>
  <c r="D25" i="205"/>
  <c r="C28" i="205"/>
  <c r="C27" i="205"/>
  <c r="C26" i="205"/>
  <c r="C25" i="205"/>
  <c r="C24" i="205"/>
  <c r="J44" i="77" l="1"/>
  <c r="I44" i="77"/>
  <c r="H44" i="77"/>
  <c r="G44" i="77"/>
  <c r="J24" i="77"/>
  <c r="I24" i="77"/>
  <c r="H24" i="77"/>
  <c r="G24" i="77"/>
  <c r="J5" i="77"/>
  <c r="I5" i="77"/>
  <c r="G5" i="77"/>
  <c r="F5" i="77"/>
  <c r="E5" i="77"/>
  <c r="C5" i="77"/>
  <c r="I34" i="74"/>
  <c r="G34" i="74"/>
  <c r="E34" i="74"/>
  <c r="D34" i="74"/>
  <c r="C34" i="74"/>
  <c r="I5" i="74"/>
  <c r="L54" i="78" l="1"/>
  <c r="L53" i="78"/>
  <c r="L52" i="78"/>
  <c r="L51" i="78"/>
  <c r="L50" i="78"/>
  <c r="L48" i="78"/>
  <c r="L47" i="78"/>
  <c r="L46" i="78"/>
  <c r="L45" i="78"/>
  <c r="L43" i="78"/>
  <c r="L42" i="78"/>
  <c r="L41" i="78"/>
  <c r="L40" i="78"/>
  <c r="L39" i="78"/>
  <c r="L38" i="78"/>
  <c r="L37" i="78"/>
  <c r="L36" i="78"/>
  <c r="L35" i="78"/>
  <c r="L26" i="78"/>
  <c r="L25" i="78"/>
  <c r="L24" i="78"/>
  <c r="L23" i="78"/>
  <c r="L22" i="78"/>
  <c r="L21" i="78"/>
  <c r="L20" i="78"/>
  <c r="L19" i="78"/>
  <c r="L18" i="78"/>
  <c r="L17" i="78"/>
  <c r="L16" i="78"/>
  <c r="L15" i="78"/>
  <c r="L27" i="78" s="1"/>
  <c r="L13" i="78"/>
  <c r="L12" i="78"/>
  <c r="L11" i="78"/>
  <c r="L10" i="78"/>
  <c r="L9" i="78"/>
  <c r="L8" i="78"/>
  <c r="L7" i="78"/>
  <c r="L6" i="78"/>
  <c r="K52" i="78"/>
  <c r="K50" i="78" s="1"/>
  <c r="K45" i="78"/>
  <c r="K43" i="78"/>
  <c r="K41" i="78"/>
  <c r="K39" i="78"/>
  <c r="K37" i="78"/>
  <c r="K36" i="78"/>
  <c r="K35" i="78" s="1"/>
  <c r="K26" i="78"/>
  <c r="K23" i="78"/>
  <c r="K17" i="78"/>
  <c r="K15" i="78"/>
  <c r="K27" i="78" s="1"/>
  <c r="K9" i="78"/>
  <c r="K13" i="78" s="1"/>
  <c r="K6" i="78"/>
  <c r="G51" i="138" l="1"/>
  <c r="G41" i="138"/>
  <c r="G31" i="138"/>
  <c r="G21" i="138"/>
  <c r="H13" i="76"/>
  <c r="H6" i="76"/>
  <c r="H8" i="76" s="1"/>
  <c r="M20" i="75"/>
  <c r="L20" i="75"/>
  <c r="M14" i="75"/>
  <c r="L14" i="75"/>
  <c r="M6" i="75"/>
  <c r="L6" i="75"/>
  <c r="M5" i="75"/>
  <c r="L5" i="75"/>
  <c r="G50" i="138" l="1"/>
  <c r="G49" i="138"/>
  <c r="G48" i="138"/>
  <c r="G47" i="138"/>
  <c r="G40" i="138"/>
  <c r="G39" i="138"/>
  <c r="G38" i="138"/>
  <c r="G37" i="138"/>
  <c r="G30" i="138"/>
  <c r="G29" i="138"/>
  <c r="G28" i="138"/>
  <c r="G27" i="138"/>
  <c r="G20" i="138"/>
  <c r="G18" i="138"/>
  <c r="G17" i="138"/>
  <c r="G13" i="76" l="1"/>
  <c r="G6" i="76"/>
  <c r="G8" i="76" s="1"/>
  <c r="F33" i="76"/>
  <c r="F13" i="76"/>
  <c r="F6" i="76"/>
  <c r="F8" i="76" s="1"/>
  <c r="E33" i="76"/>
  <c r="E13" i="76"/>
  <c r="E6" i="76"/>
  <c r="E8" i="76" s="1"/>
  <c r="D33" i="76"/>
  <c r="D13" i="76"/>
  <c r="D6" i="76"/>
  <c r="D8" i="76" s="1"/>
  <c r="K37" i="75"/>
  <c r="K40" i="75"/>
  <c r="I40" i="75"/>
  <c r="G35" i="75"/>
  <c r="E40" i="75"/>
  <c r="K20" i="75"/>
  <c r="J20" i="75"/>
  <c r="K14" i="75"/>
  <c r="J14" i="75"/>
  <c r="K6" i="75"/>
  <c r="K5" i="75" s="1"/>
  <c r="J6" i="75"/>
  <c r="J5" i="75"/>
  <c r="I20" i="75"/>
  <c r="H20" i="75"/>
  <c r="I14" i="75"/>
  <c r="H14" i="75"/>
  <c r="I6" i="75"/>
  <c r="H6" i="75"/>
  <c r="I5" i="75"/>
  <c r="H5" i="75"/>
  <c r="G20" i="75"/>
  <c r="F20" i="75"/>
  <c r="G14" i="75"/>
  <c r="F14" i="75"/>
  <c r="G6" i="75"/>
  <c r="G5" i="75" s="1"/>
  <c r="F6" i="75"/>
  <c r="F5" i="75"/>
  <c r="K38" i="75" l="1"/>
  <c r="K39" i="75"/>
  <c r="K36" i="75"/>
  <c r="I37" i="75"/>
  <c r="I38" i="75"/>
  <c r="I39" i="75"/>
  <c r="I36" i="75"/>
  <c r="E38" i="75"/>
  <c r="E39" i="75"/>
  <c r="E37" i="75"/>
  <c r="E36" i="75"/>
  <c r="E35" i="75" l="1"/>
  <c r="K35" i="75"/>
  <c r="I35" i="75"/>
  <c r="L5" i="77" l="1"/>
  <c r="M40" i="75" l="1"/>
  <c r="M39" i="75" l="1"/>
  <c r="M38" i="75"/>
  <c r="M37" i="75"/>
  <c r="M36" i="75"/>
  <c r="M35" i="75" l="1"/>
  <c r="K44" i="77" l="1"/>
  <c r="K24" i="77"/>
  <c r="X26" i="132" l="1"/>
  <c r="W26" i="132"/>
  <c r="V26" i="132"/>
  <c r="U26" i="132"/>
  <c r="T26" i="132"/>
  <c r="S26" i="132"/>
  <c r="R26" i="132"/>
  <c r="X27" i="132"/>
  <c r="W27" i="132"/>
  <c r="V27" i="132"/>
  <c r="U27" i="132"/>
  <c r="T27" i="132"/>
  <c r="S27" i="132"/>
  <c r="R27" i="132"/>
  <c r="X10" i="132"/>
  <c r="W10" i="132"/>
  <c r="V10" i="132"/>
  <c r="U10" i="132"/>
  <c r="T10" i="132"/>
  <c r="X9" i="132"/>
  <c r="W9" i="132"/>
  <c r="V9" i="132"/>
  <c r="U9" i="132"/>
  <c r="T9" i="132"/>
  <c r="R9" i="132"/>
  <c r="R10" i="132"/>
  <c r="X25" i="132" l="1"/>
  <c r="X24" i="132"/>
  <c r="X23" i="132"/>
  <c r="W25" i="132"/>
  <c r="W24" i="132"/>
  <c r="W23" i="132"/>
  <c r="V25" i="132"/>
  <c r="V24" i="132"/>
  <c r="V23" i="132"/>
  <c r="U25" i="132"/>
  <c r="U24" i="132"/>
  <c r="U23" i="132"/>
  <c r="T25" i="132"/>
  <c r="T24" i="132"/>
  <c r="T23" i="132"/>
  <c r="S25" i="132"/>
  <c r="S24" i="132"/>
  <c r="S23" i="132"/>
  <c r="R25" i="132"/>
  <c r="R24" i="132"/>
  <c r="R23" i="132"/>
  <c r="X8" i="132"/>
  <c r="X7" i="132"/>
  <c r="X6" i="132"/>
  <c r="W6" i="132"/>
  <c r="W7" i="132"/>
  <c r="W8" i="132"/>
  <c r="V8" i="132"/>
  <c r="V7" i="132"/>
  <c r="V6" i="132"/>
  <c r="U8" i="132"/>
  <c r="U7" i="132"/>
  <c r="U6" i="132"/>
  <c r="T8" i="132"/>
  <c r="T7" i="132"/>
  <c r="T6" i="132"/>
  <c r="R8" i="132"/>
  <c r="R7" i="132"/>
  <c r="R6" i="132"/>
  <c r="K5" i="7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7" authorId="0" shapeId="0" xr:uid="{A82FAEE4-E8CA-4378-9880-2A2599149E99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L8" authorId="0" shapeId="0" xr:uid="{AD517B98-33FA-443C-9F3B-1901B3FD66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調整＋0.1
</t>
        </r>
      </text>
    </comment>
    <comment ref="K17" authorId="0" shapeId="0" xr:uid="{BEFD2596-2595-4401-AB42-47C7BF548DF5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  <comment ref="L17" authorId="0" shapeId="0" xr:uid="{3419DFCE-BBB5-4B8C-9A92-F95431EC39E5}">
      <text>
        <r>
          <rPr>
            <b/>
            <sz val="9"/>
            <color indexed="81"/>
            <rFont val="MS P ゴシック"/>
            <family val="3"/>
            <charset val="128"/>
          </rPr>
          <t>調整＋0.1</t>
        </r>
      </text>
    </comment>
    <comment ref="I18" authorId="0" shapeId="0" xr:uid="{07EF7771-2CAF-4EEB-AF1E-28BD7DE7D6BF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  <comment ref="L25" authorId="0" shapeId="0" xr:uid="{3FE1D3D3-5E35-4D80-950B-8C580AB0024D}">
      <text>
        <r>
          <rPr>
            <b/>
            <sz val="9"/>
            <color indexed="81"/>
            <rFont val="MS P ゴシック"/>
            <family val="3"/>
            <charset val="128"/>
          </rPr>
          <t>調整＋0.1</t>
        </r>
      </text>
    </comment>
    <comment ref="K26" authorId="0" shapeId="0" xr:uid="{867CE29C-4A6B-456E-B66F-2CACF356764A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  <comment ref="K39" authorId="0" shapeId="0" xr:uid="{7716A445-FA58-4B32-8E33-549A12536011}">
      <text>
        <r>
          <rPr>
            <b/>
            <sz val="9"/>
            <color indexed="81"/>
            <rFont val="MS P ゴシック"/>
            <family val="3"/>
            <charset val="128"/>
          </rPr>
          <t>調整＋1</t>
        </r>
      </text>
    </comment>
    <comment ref="K43" authorId="0" shapeId="0" xr:uid="{4FDF355C-2B9F-4E78-B809-6C0EA750A2AC}">
      <text>
        <r>
          <rPr>
            <b/>
            <sz val="9"/>
            <color indexed="81"/>
            <rFont val="MS P ゴシック"/>
            <family val="3"/>
            <charset val="128"/>
          </rPr>
          <t>調整△1</t>
        </r>
      </text>
    </comment>
  </commentList>
</comments>
</file>

<file path=xl/sharedStrings.xml><?xml version="1.0" encoding="utf-8"?>
<sst xmlns="http://schemas.openxmlformats.org/spreadsheetml/2006/main" count="1026" uniqueCount="384">
  <si>
    <t>-</t>
    <phoneticPr fontId="11"/>
  </si>
  <si>
    <t>寄附金　</t>
    <rPh sb="0" eb="2">
      <t>キフ</t>
    </rPh>
    <phoneticPr fontId="11"/>
  </si>
  <si>
    <t>公共下水道事業</t>
    <phoneticPr fontId="11"/>
  </si>
  <si>
    <t>計</t>
  </si>
  <si>
    <t>単位：㎡</t>
  </si>
  <si>
    <t>宅地</t>
  </si>
  <si>
    <t>田</t>
  </si>
  <si>
    <t>畑</t>
  </si>
  <si>
    <t>山林</t>
  </si>
  <si>
    <t>年 度</t>
  </si>
  <si>
    <t>-</t>
  </si>
  <si>
    <t>A</t>
  </si>
  <si>
    <t>B</t>
  </si>
  <si>
    <t>D</t>
  </si>
  <si>
    <t>F</t>
  </si>
  <si>
    <t>G</t>
  </si>
  <si>
    <t>H</t>
  </si>
  <si>
    <t>I</t>
  </si>
  <si>
    <t>構成比</t>
  </si>
  <si>
    <t>資料：資産税課(1月1日現在）</t>
    <rPh sb="9" eb="10">
      <t>ガツ</t>
    </rPh>
    <rPh sb="11" eb="12">
      <t>ニチ</t>
    </rPh>
    <rPh sb="12" eb="14">
      <t>ゲンザイ</t>
    </rPh>
    <phoneticPr fontId="11"/>
  </si>
  <si>
    <t>単位：千円</t>
  </si>
  <si>
    <t>項          目</t>
  </si>
  <si>
    <t>予算額</t>
  </si>
  <si>
    <t>決算額</t>
  </si>
  <si>
    <t>総              額</t>
  </si>
  <si>
    <t>市          税</t>
  </si>
  <si>
    <t>地 方 譲 与 税</t>
  </si>
  <si>
    <t>利 子 割 交 付 金</t>
  </si>
  <si>
    <t>配 当 割 交 付 金</t>
  </si>
  <si>
    <t>株式等譲渡所得割交付金</t>
  </si>
  <si>
    <t>地方消費税交付金</t>
  </si>
  <si>
    <t>自動車取得税交付金</t>
  </si>
  <si>
    <t>地方特例交付金</t>
  </si>
  <si>
    <t>地 方 交 付 税</t>
  </si>
  <si>
    <t>交通安全対策特別交付金</t>
  </si>
  <si>
    <t>分担金及び負担金</t>
  </si>
  <si>
    <t>使用料及び手数料</t>
  </si>
  <si>
    <t>国 庫 支 出 金</t>
  </si>
  <si>
    <t>県　支　出　金</t>
  </si>
  <si>
    <t>財  産  収  入</t>
  </si>
  <si>
    <t>寄 　 附　  金</t>
  </si>
  <si>
    <t>繰　  入 　 金</t>
  </si>
  <si>
    <t>繰 　 越 　 金</t>
  </si>
  <si>
    <t>諸 　 収　  入</t>
  </si>
  <si>
    <t>市 　　     債</t>
  </si>
  <si>
    <t>資料：会計課「一般会計歳入歳出決算書」</t>
  </si>
  <si>
    <t>議    会    費</t>
  </si>
  <si>
    <t>総    務    費</t>
  </si>
  <si>
    <t>民    生    費</t>
  </si>
  <si>
    <t>衛    生    費</t>
  </si>
  <si>
    <t>労    働    費</t>
  </si>
  <si>
    <t>農林水産業費</t>
  </si>
  <si>
    <t>商    工    費</t>
  </si>
  <si>
    <t>土    木    費</t>
  </si>
  <si>
    <t>消    防    費</t>
  </si>
  <si>
    <t>教    育    費</t>
  </si>
  <si>
    <t>公    債    費</t>
  </si>
  <si>
    <t>諸支出金･予備費</t>
  </si>
  <si>
    <t>総務費</t>
  </si>
  <si>
    <t>公債費</t>
  </si>
  <si>
    <t>歳  出  総  額</t>
  </si>
  <si>
    <t>消費的経費</t>
  </si>
  <si>
    <t>(うち職員給)</t>
  </si>
  <si>
    <t>投資的経費</t>
  </si>
  <si>
    <t>普通建設事業費</t>
  </si>
  <si>
    <t>(うち補助)</t>
  </si>
  <si>
    <t>(うち単独)</t>
  </si>
  <si>
    <t>災害復旧事業費</t>
  </si>
  <si>
    <t>失業対策事業費</t>
  </si>
  <si>
    <t>その他の経費</t>
  </si>
  <si>
    <t>投資及び出資金</t>
  </si>
  <si>
    <t>資料：財政課「地方財政状況調査」</t>
  </si>
  <si>
    <t>総　　 　  　　額</t>
  </si>
  <si>
    <t>市   　 民    　税</t>
  </si>
  <si>
    <t>固  定  資  産  税</t>
  </si>
  <si>
    <t>軽  自  動  車  税</t>
  </si>
  <si>
    <t>市  た  ば  こ  税</t>
  </si>
  <si>
    <t>都  市  計  画  税</t>
  </si>
  <si>
    <t>歳入総額</t>
  </si>
  <si>
    <t>歳出総額</t>
  </si>
  <si>
    <t>歳入歳出差引額</t>
  </si>
  <si>
    <t>（A-B)=C</t>
  </si>
  <si>
    <t>翌年度へ繰越すべき財源</t>
  </si>
  <si>
    <t>実質収支</t>
  </si>
  <si>
    <t>（C-D)=E</t>
  </si>
  <si>
    <t>単年度収支</t>
  </si>
  <si>
    <t>積立金</t>
  </si>
  <si>
    <t>繰上償還金</t>
  </si>
  <si>
    <t>実質単年度収支</t>
  </si>
  <si>
    <t>F+G+H-I</t>
  </si>
  <si>
    <t>交付税種地区分</t>
  </si>
  <si>
    <t>基準財政需要額</t>
  </si>
  <si>
    <t>基準財政収入額</t>
  </si>
  <si>
    <t>財政力指数</t>
  </si>
  <si>
    <t>地方債現在高</t>
  </si>
  <si>
    <t>債務負担行為額</t>
  </si>
  <si>
    <t>積立金現在高</t>
  </si>
  <si>
    <t>　　ふれあい基金</t>
  </si>
  <si>
    <t>予算</t>
  </si>
  <si>
    <t>決算</t>
  </si>
  <si>
    <t>歳入総額　</t>
  </si>
  <si>
    <t>国民健康保険税　</t>
  </si>
  <si>
    <t>使用料及び手数料　</t>
  </si>
  <si>
    <t>国庫支出金　</t>
  </si>
  <si>
    <t>療養給付費等交付金　</t>
  </si>
  <si>
    <t>前期高齢者交付金</t>
  </si>
  <si>
    <t>県支出金　</t>
  </si>
  <si>
    <t>共同事業交付金　</t>
  </si>
  <si>
    <t>繰入金　</t>
  </si>
  <si>
    <t>繰越金　</t>
  </si>
  <si>
    <t>諸収入　</t>
  </si>
  <si>
    <t>資料：会計課「国民健康保険特別会計決算書」</t>
  </si>
  <si>
    <t>保険給付費</t>
  </si>
  <si>
    <t>後期高齢者支援金</t>
  </si>
  <si>
    <t>前期高齢者納付金</t>
  </si>
  <si>
    <t>老人保健拠出金</t>
  </si>
  <si>
    <t>介護納付金</t>
  </si>
  <si>
    <t>共同事業拠出金</t>
  </si>
  <si>
    <t>保健事業費</t>
  </si>
  <si>
    <t>基金積立金</t>
  </si>
  <si>
    <t>諸支出金</t>
  </si>
  <si>
    <t>予備費</t>
  </si>
  <si>
    <t>歳入</t>
  </si>
  <si>
    <t>歳出</t>
  </si>
  <si>
    <t>総　               　計</t>
  </si>
  <si>
    <t>大瀬古新田土地区画整理事業</t>
  </si>
  <si>
    <t>西袋上馬場土地区画整理事業</t>
  </si>
  <si>
    <t>八潮南部東一体型特定土地区画整理事業</t>
  </si>
  <si>
    <t>介護保険</t>
  </si>
  <si>
    <t>後期高齢者医療</t>
  </si>
  <si>
    <t>資料：会計課「特別会計決算書」</t>
  </si>
  <si>
    <t>損 益 計 算 書</t>
  </si>
  <si>
    <t>　（１）給水収益</t>
  </si>
  <si>
    <t>　（２）その他営業収益</t>
  </si>
  <si>
    <t>２．営業外収益</t>
  </si>
  <si>
    <t>３．特別利益</t>
  </si>
  <si>
    <t>４．営業費用</t>
  </si>
  <si>
    <t>　（１）原水及び浄水費</t>
  </si>
  <si>
    <t>　（２）配水及び給水費</t>
  </si>
  <si>
    <t>　（３）業務費</t>
  </si>
  <si>
    <t>　（４）総係費</t>
  </si>
  <si>
    <t>　（５）減価償却費</t>
  </si>
  <si>
    <t>５．営業外費用</t>
  </si>
  <si>
    <t>　（１）支払利息</t>
  </si>
  <si>
    <t>　（２）その他営業外費用</t>
  </si>
  <si>
    <t>６．特別損失</t>
  </si>
  <si>
    <t>増減率</t>
  </si>
  <si>
    <t>資    産    合    計</t>
  </si>
  <si>
    <t>１．固定資産</t>
  </si>
  <si>
    <t>　（１）有形固定資産</t>
  </si>
  <si>
    <t>　　　　イ　土地・建物</t>
  </si>
  <si>
    <t>２．流動資産</t>
  </si>
  <si>
    <t>負    債    合    計</t>
  </si>
  <si>
    <t>３．固定負債</t>
  </si>
  <si>
    <t>４．流動負債</t>
  </si>
  <si>
    <t>資    本    合    計</t>
  </si>
  <si>
    <t>　（１）資本剰余金</t>
  </si>
  <si>
    <t>　（２）利益剰余金</t>
  </si>
  <si>
    <t>資料：水道部「上水道事業決算書」</t>
  </si>
  <si>
    <t>総    額</t>
  </si>
  <si>
    <t>資料：会計課「各会計決算書」</t>
  </si>
  <si>
    <t>区　　分</t>
  </si>
  <si>
    <t>土地</t>
  </si>
  <si>
    <t>建物</t>
  </si>
  <si>
    <t>その他の行政機関/消防施設</t>
  </si>
  <si>
    <t>公　　　 　　　園</t>
  </si>
  <si>
    <t>そ の 他 の 施 設</t>
  </si>
  <si>
    <t>対前年比</t>
  </si>
  <si>
    <t>指数</t>
  </si>
  <si>
    <t>単位：円</t>
  </si>
  <si>
    <t>固定資産提示平均価額（1㎡あたり）</t>
  </si>
  <si>
    <t>家屋総評価床面積(㎡)</t>
  </si>
  <si>
    <t>家屋</t>
  </si>
  <si>
    <t>木造</t>
  </si>
  <si>
    <t>非木造</t>
  </si>
  <si>
    <t>注）田、畑、山林は千㎡あたり。</t>
    <phoneticPr fontId="11"/>
  </si>
  <si>
    <t>　　長田義弘教育基金</t>
    <rPh sb="2" eb="4">
      <t>オサダ</t>
    </rPh>
    <rPh sb="4" eb="6">
      <t>ヨシヒロ</t>
    </rPh>
    <rPh sb="6" eb="8">
      <t>キョウイク</t>
    </rPh>
    <rPh sb="8" eb="10">
      <t>キキン</t>
    </rPh>
    <phoneticPr fontId="11"/>
  </si>
  <si>
    <t>Ⅱ－7</t>
    <phoneticPr fontId="11"/>
  </si>
  <si>
    <t>財産収入　</t>
    <rPh sb="2" eb="4">
      <t>シュウニュウ</t>
    </rPh>
    <phoneticPr fontId="11"/>
  </si>
  <si>
    <t>　（７）その他営業費用</t>
    <phoneticPr fontId="11"/>
  </si>
  <si>
    <t>　（６）資産減耗費</t>
    <rPh sb="4" eb="6">
      <t>シサン</t>
    </rPh>
    <rPh sb="6" eb="8">
      <t>ゲンモウ</t>
    </rPh>
    <rPh sb="8" eb="9">
      <t>ヒ</t>
    </rPh>
    <phoneticPr fontId="11"/>
  </si>
  <si>
    <t>　その他の未処分利益剰余金変動額</t>
    <rPh sb="3" eb="4">
      <t>タ</t>
    </rPh>
    <rPh sb="5" eb="8">
      <t>ミショブン</t>
    </rPh>
    <rPh sb="8" eb="10">
      <t>リエキ</t>
    </rPh>
    <rPh sb="10" eb="13">
      <t>ジョウヨキン</t>
    </rPh>
    <rPh sb="13" eb="15">
      <t>ヘンドウ</t>
    </rPh>
    <rPh sb="15" eb="16">
      <t>ガク</t>
    </rPh>
    <phoneticPr fontId="11"/>
  </si>
  <si>
    <t xml:space="preserve"> 当年度純利益</t>
    <phoneticPr fontId="11"/>
  </si>
  <si>
    <t>５．繰延収益</t>
    <rPh sb="2" eb="3">
      <t>ク</t>
    </rPh>
    <rPh sb="3" eb="4">
      <t>エン</t>
    </rPh>
    <rPh sb="4" eb="6">
      <t>シュウエキ</t>
    </rPh>
    <phoneticPr fontId="11"/>
  </si>
  <si>
    <t>６．資本金</t>
    <phoneticPr fontId="11"/>
  </si>
  <si>
    <t>７．剰余金</t>
    <phoneticPr fontId="11"/>
  </si>
  <si>
    <t xml:space="preserve">  （２）その他営業外収益</t>
    <phoneticPr fontId="11"/>
  </si>
  <si>
    <t>　　　　ロ　構築物</t>
    <phoneticPr fontId="11"/>
  </si>
  <si>
    <t>　　　　ハ　その他</t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</si>
  <si>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</si>
  <si>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</si>
  <si>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　　つくばエクスプレス対策基金</t>
    <phoneticPr fontId="11"/>
  </si>
  <si>
    <t>　　緑の基金</t>
    <phoneticPr fontId="11"/>
  </si>
  <si>
    <t>注） 1 平成19年度以降の標準財政規模には臨時財政対策債発行可能額を含む。　</t>
    <phoneticPr fontId="11"/>
  </si>
  <si>
    <t>合　　　　　　　　計</t>
    <phoneticPr fontId="11"/>
  </si>
  <si>
    <t>一般会計</t>
    <rPh sb="0" eb="2">
      <t>イッパン</t>
    </rPh>
    <rPh sb="2" eb="4">
      <t>カイケイ</t>
    </rPh>
    <phoneticPr fontId="11"/>
  </si>
  <si>
    <t>特別会計</t>
    <rPh sb="0" eb="2">
      <t>トクベツ</t>
    </rPh>
    <rPh sb="2" eb="4">
      <t>カイケイ</t>
    </rPh>
    <phoneticPr fontId="11"/>
  </si>
  <si>
    <t>公 　 営　  住　  宅</t>
    <phoneticPr fontId="11"/>
  </si>
  <si>
    <t>学　　　 　　 　 　校</t>
    <phoneticPr fontId="11"/>
  </si>
  <si>
    <t>平成30年度</t>
    <phoneticPr fontId="11"/>
  </si>
  <si>
    <t>Ⅱ－7</t>
  </si>
  <si>
    <t>1.014</t>
    <phoneticPr fontId="11"/>
  </si>
  <si>
    <t>平成31年</t>
    <rPh sb="0" eb="2">
      <t>ヘイセイ</t>
    </rPh>
    <rPh sb="4" eb="5">
      <t>ネン</t>
    </rPh>
    <phoneticPr fontId="11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</si>
  <si>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11"/>
  </si>
  <si>
    <t>令和元年</t>
    <rPh sb="0" eb="2">
      <t>レイワ</t>
    </rPh>
    <rPh sb="2" eb="4">
      <t>ガンネン</t>
    </rPh>
    <phoneticPr fontId="11"/>
  </si>
  <si>
    <t>令和元年度</t>
    <rPh sb="0" eb="2">
      <t>レイワ</t>
    </rPh>
    <rPh sb="2" eb="3">
      <t>モト</t>
    </rPh>
    <phoneticPr fontId="11"/>
  </si>
  <si>
    <t>令和２年</t>
    <rPh sb="0" eb="2">
      <t>レイワ</t>
    </rPh>
    <rPh sb="3" eb="4">
      <t>ネン</t>
    </rPh>
    <phoneticPr fontId="11"/>
  </si>
  <si>
    <t>年度</t>
    <rPh sb="0" eb="1">
      <t>ネン</t>
    </rPh>
    <rPh sb="1" eb="2">
      <t>ド</t>
    </rPh>
    <phoneticPr fontId="11"/>
  </si>
  <si>
    <t>目次</t>
    <rPh sb="0" eb="2">
      <t>モクジ</t>
    </rPh>
    <phoneticPr fontId="11"/>
  </si>
  <si>
    <t>１．営業収益</t>
    <phoneticPr fontId="11"/>
  </si>
  <si>
    <t>令和元年</t>
    <rPh sb="0" eb="2">
      <t>レイワ</t>
    </rPh>
    <rPh sb="2" eb="3">
      <t>モト</t>
    </rPh>
    <rPh sb="3" eb="4">
      <t>ネン</t>
    </rPh>
    <phoneticPr fontId="11"/>
  </si>
  <si>
    <t>(1,278,067)</t>
  </si>
  <si>
    <t>(694,633)</t>
  </si>
  <si>
    <t>(2,938,659)</t>
  </si>
  <si>
    <t>(9.5)</t>
  </si>
  <si>
    <t>(2.2)</t>
  </si>
  <si>
    <t>(4.2)</t>
  </si>
  <si>
    <t>1.024</t>
  </si>
  <si>
    <t>7.3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</si>
  <si>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</si>
  <si>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９　財　政　・　税　務</t>
    <rPh sb="2" eb="3">
      <t>ザイ</t>
    </rPh>
    <rPh sb="4" eb="5">
      <t>セイ</t>
    </rPh>
    <rPh sb="8" eb="9">
      <t>ゼイ</t>
    </rPh>
    <rPh sb="10" eb="11">
      <t>ツトム</t>
    </rPh>
    <phoneticPr fontId="11"/>
  </si>
  <si>
    <t>その他</t>
    <rPh sb="2" eb="3">
      <t>タ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</si>
  <si>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</si>
  <si>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平成30年度</t>
    <rPh sb="0" eb="2">
      <t>ヘイセイ</t>
    </rPh>
    <rPh sb="4" eb="6">
      <t>ネンド</t>
    </rPh>
    <phoneticPr fontId="11"/>
  </si>
  <si>
    <t>市税</t>
    <phoneticPr fontId="11"/>
  </si>
  <si>
    <t>地方交付税</t>
    <phoneticPr fontId="11"/>
  </si>
  <si>
    <t>国庫支出金</t>
    <phoneticPr fontId="11"/>
  </si>
  <si>
    <t>県支出金</t>
    <phoneticPr fontId="11"/>
  </si>
  <si>
    <t>諸収入</t>
    <phoneticPr fontId="11"/>
  </si>
  <si>
    <t>市債</t>
    <phoneticPr fontId="11"/>
  </si>
  <si>
    <t>歳入</t>
    <rPh sb="0" eb="2">
      <t>サイニュウ</t>
    </rPh>
    <phoneticPr fontId="11"/>
  </si>
  <si>
    <t>歳出</t>
    <rPh sb="0" eb="2">
      <t>サイシュツ</t>
    </rPh>
    <phoneticPr fontId="11"/>
  </si>
  <si>
    <t>総務費</t>
    <rPh sb="0" eb="3">
      <t>ソウムヒ</t>
    </rPh>
    <phoneticPr fontId="11"/>
  </si>
  <si>
    <t>民生費</t>
    <rPh sb="0" eb="2">
      <t>ミンセイ</t>
    </rPh>
    <rPh sb="2" eb="3">
      <t>ヒ</t>
    </rPh>
    <phoneticPr fontId="11"/>
  </si>
  <si>
    <t>衛生費</t>
    <rPh sb="0" eb="3">
      <t>エイセイヒ</t>
    </rPh>
    <phoneticPr fontId="11"/>
  </si>
  <si>
    <t>土木費</t>
    <rPh sb="0" eb="2">
      <t>ドボク</t>
    </rPh>
    <rPh sb="2" eb="3">
      <t>ヒ</t>
    </rPh>
    <phoneticPr fontId="11"/>
  </si>
  <si>
    <t>教育費</t>
    <rPh sb="0" eb="3">
      <t>キョウイクヒ</t>
    </rPh>
    <phoneticPr fontId="11"/>
  </si>
  <si>
    <t>公債費</t>
    <rPh sb="0" eb="3">
      <t>コウサイヒ</t>
    </rPh>
    <phoneticPr fontId="11"/>
  </si>
  <si>
    <t>繰出金</t>
    <phoneticPr fontId="11"/>
  </si>
  <si>
    <t>積立金</t>
    <phoneticPr fontId="11"/>
  </si>
  <si>
    <t>貸付金</t>
    <phoneticPr fontId="11"/>
  </si>
  <si>
    <t>公債費</t>
    <phoneticPr fontId="11"/>
  </si>
  <si>
    <t>人件費</t>
    <phoneticPr fontId="11"/>
  </si>
  <si>
    <t>物件費</t>
    <phoneticPr fontId="11"/>
  </si>
  <si>
    <t>維持補修費</t>
    <phoneticPr fontId="11"/>
  </si>
  <si>
    <t>扶助費</t>
    <phoneticPr fontId="11"/>
  </si>
  <si>
    <t>補助費等</t>
    <phoneticPr fontId="11"/>
  </si>
  <si>
    <t>売渡し本数</t>
    <rPh sb="0" eb="2">
      <t>ウリワタ</t>
    </rPh>
    <rPh sb="3" eb="5">
      <t>ホンスウ</t>
    </rPh>
    <phoneticPr fontId="11"/>
  </si>
  <si>
    <t>調定額</t>
    <rPh sb="0" eb="3">
      <t>チョウテイガク</t>
    </rPh>
    <phoneticPr fontId="11"/>
  </si>
  <si>
    <t>1本当り平均税額</t>
    <rPh sb="1" eb="2">
      <t>ホン</t>
    </rPh>
    <rPh sb="2" eb="3">
      <t>アタ</t>
    </rPh>
    <rPh sb="4" eb="6">
      <t>ヘイキン</t>
    </rPh>
    <rPh sb="6" eb="8">
      <t>ゼイガク</t>
    </rPh>
    <phoneticPr fontId="11"/>
  </si>
  <si>
    <t>課税台数</t>
    <rPh sb="0" eb="2">
      <t>カゼイ</t>
    </rPh>
    <rPh sb="2" eb="4">
      <t>ダイスウ</t>
    </rPh>
    <phoneticPr fontId="11"/>
  </si>
  <si>
    <t>1台当り平均税額</t>
    <rPh sb="1" eb="2">
      <t>ダイ</t>
    </rPh>
    <rPh sb="2" eb="3">
      <t>アタ</t>
    </rPh>
    <rPh sb="4" eb="6">
      <t>ヘイキン</t>
    </rPh>
    <rPh sb="6" eb="8">
      <t>ゼイガク</t>
    </rPh>
    <phoneticPr fontId="11"/>
  </si>
  <si>
    <t>納税義務者1人
当り平均税額</t>
    <rPh sb="0" eb="2">
      <t>ノウゼイ</t>
    </rPh>
    <rPh sb="2" eb="4">
      <t>ギム</t>
    </rPh>
    <rPh sb="4" eb="5">
      <t>シャ</t>
    </rPh>
    <rPh sb="5" eb="7">
      <t>ヒトリ</t>
    </rPh>
    <rPh sb="8" eb="9">
      <t>アタ</t>
    </rPh>
    <rPh sb="10" eb="12">
      <t>ヘイキン</t>
    </rPh>
    <rPh sb="12" eb="14">
      <t>ゼイガク</t>
    </rPh>
    <phoneticPr fontId="11"/>
  </si>
  <si>
    <t>納税義務者1社
当り平均税額</t>
    <rPh sb="0" eb="2">
      <t>ノウゼイ</t>
    </rPh>
    <rPh sb="2" eb="4">
      <t>ギム</t>
    </rPh>
    <rPh sb="4" eb="5">
      <t>シャ</t>
    </rPh>
    <rPh sb="6" eb="7">
      <t>シャ</t>
    </rPh>
    <rPh sb="8" eb="9">
      <t>アタ</t>
    </rPh>
    <rPh sb="10" eb="12">
      <t>ヘイキン</t>
    </rPh>
    <rPh sb="12" eb="14">
      <t>ゼイガク</t>
    </rPh>
    <phoneticPr fontId="1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</si>
  <si>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1"/>
  </si>
  <si>
    <t>　（１）受取利息及び配当金</t>
    <phoneticPr fontId="11"/>
  </si>
  <si>
    <t xml:space="preserve">  当年度未処分利益剰余金</t>
    <phoneticPr fontId="11"/>
  </si>
  <si>
    <t>貸借対照表</t>
    <rPh sb="0" eb="5">
      <t>タイシャクタイショウヒョウ</t>
    </rPh>
    <phoneticPr fontId="11"/>
  </si>
  <si>
    <t>年</t>
    <phoneticPr fontId="11"/>
  </si>
  <si>
    <t>　　財政調整基金</t>
    <phoneticPr fontId="11"/>
  </si>
  <si>
    <t>　　教育基金</t>
    <phoneticPr fontId="11"/>
  </si>
  <si>
    <t>　　減債基金</t>
    <phoneticPr fontId="11"/>
  </si>
  <si>
    <t>　　公共施設整備基金</t>
    <phoneticPr fontId="11"/>
  </si>
  <si>
    <t>　　工業振興基金</t>
    <phoneticPr fontId="11"/>
  </si>
  <si>
    <t>　　高速鉄道整備基金</t>
    <phoneticPr fontId="11"/>
  </si>
  <si>
    <t>　　長田義弘国際教育基金</t>
    <rPh sb="2" eb="4">
      <t>オサダ</t>
    </rPh>
    <rPh sb="4" eb="6">
      <t>ヨシヒロ</t>
    </rPh>
    <rPh sb="6" eb="8">
      <t>コクサイ</t>
    </rPh>
    <rPh sb="8" eb="10">
      <t>キョウイク</t>
    </rPh>
    <rPh sb="10" eb="12">
      <t>キキン</t>
    </rPh>
    <phoneticPr fontId="11"/>
  </si>
  <si>
    <t xml:space="preserve">  　学校建設基金</t>
    <rPh sb="3" eb="5">
      <t>ガッコウ</t>
    </rPh>
    <rPh sb="5" eb="7">
      <t>ケンセツ</t>
    </rPh>
    <rPh sb="7" eb="9">
      <t>キキン</t>
    </rPh>
    <phoneticPr fontId="11"/>
  </si>
  <si>
    <t>実質収支比率 (％)</t>
    <phoneticPr fontId="11"/>
  </si>
  <si>
    <t>公債費比率 (％)</t>
    <phoneticPr fontId="11"/>
  </si>
  <si>
    <t>義務的経費比率(％)</t>
    <phoneticPr fontId="11"/>
  </si>
  <si>
    <t>市税徴収率(％)</t>
    <phoneticPr fontId="11"/>
  </si>
  <si>
    <t>実質徴収率(％)</t>
    <phoneticPr fontId="11"/>
  </si>
  <si>
    <t>小計</t>
    <phoneticPr fontId="11"/>
  </si>
  <si>
    <t>９－１　一般会計歳入予算及び決算の推移</t>
    <rPh sb="4" eb="6">
      <t>イッパン</t>
    </rPh>
    <rPh sb="6" eb="8">
      <t>カイケイ</t>
    </rPh>
    <rPh sb="8" eb="10">
      <t>サイニュウ</t>
    </rPh>
    <rPh sb="10" eb="12">
      <t>ヨサン</t>
    </rPh>
    <rPh sb="12" eb="13">
      <t>オヨ</t>
    </rPh>
    <phoneticPr fontId="11"/>
  </si>
  <si>
    <t>９－２　一般会計歳出予算及び決算の推移（目的別）</t>
    <phoneticPr fontId="11"/>
  </si>
  <si>
    <t>９－３　性質別歳出決算の推移（普通会計）</t>
    <rPh sb="4" eb="6">
      <t>セイシツ</t>
    </rPh>
    <rPh sb="6" eb="7">
      <t>ベツ</t>
    </rPh>
    <rPh sb="7" eb="9">
      <t>サイシュツ</t>
    </rPh>
    <rPh sb="9" eb="11">
      <t>ケッサン</t>
    </rPh>
    <phoneticPr fontId="11"/>
  </si>
  <si>
    <t>９－４　税目別市税収入額</t>
    <phoneticPr fontId="11"/>
  </si>
  <si>
    <t>９－５　財政収支状況（普通会計）</t>
    <phoneticPr fontId="11"/>
  </si>
  <si>
    <t>９－６　財政力状況（普通会計）</t>
    <phoneticPr fontId="11"/>
  </si>
  <si>
    <t>９－７　国民健康保険事業会計歳入予算及び決算の推移</t>
    <phoneticPr fontId="11"/>
  </si>
  <si>
    <t>９－８　国民健康保険事業会計歳出予算及び決算の推移</t>
    <phoneticPr fontId="11"/>
  </si>
  <si>
    <t>９－９　特別会計歳入歳出決算状況（国民健康保険事業・水道事業を除く）</t>
    <phoneticPr fontId="11"/>
  </si>
  <si>
    <t>９－１０　水道事業決算の推移</t>
    <phoneticPr fontId="11"/>
  </si>
  <si>
    <t>目次</t>
    <rPh sb="0" eb="2">
      <t>モクジ</t>
    </rPh>
    <phoneticPr fontId="11"/>
  </si>
  <si>
    <t>資料：市民税課</t>
    <rPh sb="0" eb="2">
      <t>シリョウ</t>
    </rPh>
    <rPh sb="3" eb="6">
      <t>シミンゼイ</t>
    </rPh>
    <rPh sb="6" eb="7">
      <t>カ</t>
    </rPh>
    <phoneticPr fontId="11"/>
  </si>
  <si>
    <t>項　　　　目</t>
    <rPh sb="0" eb="1">
      <t>コウ</t>
    </rPh>
    <rPh sb="5" eb="6">
      <t>モク</t>
    </rPh>
    <phoneticPr fontId="11"/>
  </si>
  <si>
    <t>２年</t>
    <rPh sb="1" eb="2">
      <t>ネン</t>
    </rPh>
    <phoneticPr fontId="11"/>
  </si>
  <si>
    <t>本　　　庁　　　舎
(別館・駅前出張所含む)</t>
    <phoneticPr fontId="11"/>
  </si>
  <si>
    <t>　行　　政　　財　　産</t>
    <phoneticPr fontId="11"/>
  </si>
  <si>
    <t>　普　　通　　財　　産</t>
    <phoneticPr fontId="11"/>
  </si>
  <si>
    <t>　　　　　　公　　共　　用　　財　　産</t>
    <phoneticPr fontId="11"/>
  </si>
  <si>
    <t>稲荷伊草第二土地区画整理事業</t>
    <phoneticPr fontId="11"/>
  </si>
  <si>
    <t>鶴ヶ曽根・二丁目土地区画整理事業</t>
    <phoneticPr fontId="11"/>
  </si>
  <si>
    <t>資料：財政課「地方財政状況調査」、「地方公共団体の財政の健全化に関する法律」、会計課「一般会計歳入歳出決算書」</t>
    <phoneticPr fontId="11"/>
  </si>
  <si>
    <t>連結実質赤字比率(％)　注2・3</t>
    <phoneticPr fontId="11"/>
  </si>
  <si>
    <t>実質赤字比率(％)  　　　注2・3</t>
    <phoneticPr fontId="11"/>
  </si>
  <si>
    <t>実質公債費比率(％)　　 注2</t>
    <phoneticPr fontId="11"/>
  </si>
  <si>
    <t>将来負担比率(％)　　　  注2</t>
    <phoneticPr fontId="11"/>
  </si>
  <si>
    <t>標準財政規模　　　　　   注1</t>
    <phoneticPr fontId="11"/>
  </si>
  <si>
    <t>単位：本、円</t>
    <rPh sb="0" eb="2">
      <t>タンイ</t>
    </rPh>
    <rPh sb="3" eb="4">
      <t>ホン</t>
    </rPh>
    <rPh sb="5" eb="6">
      <t>エン</t>
    </rPh>
    <phoneticPr fontId="11"/>
  </si>
  <si>
    <t>単位：台、円</t>
    <rPh sb="0" eb="2">
      <t>タンイ</t>
    </rPh>
    <rPh sb="3" eb="4">
      <t>ダイ</t>
    </rPh>
    <rPh sb="5" eb="6">
      <t>エン</t>
    </rPh>
    <phoneticPr fontId="11"/>
  </si>
  <si>
    <t>単位：人、円</t>
    <rPh sb="0" eb="2">
      <t>タンイ</t>
    </rPh>
    <rPh sb="3" eb="4">
      <t>ヒト</t>
    </rPh>
    <rPh sb="5" eb="6">
      <t>エン</t>
    </rPh>
    <phoneticPr fontId="11"/>
  </si>
  <si>
    <t>単位：社、円</t>
    <rPh sb="0" eb="2">
      <t>タンイ</t>
    </rPh>
    <rPh sb="3" eb="4">
      <t>シャ</t>
    </rPh>
    <rPh sb="5" eb="6">
      <t>エン</t>
    </rPh>
    <phoneticPr fontId="11"/>
  </si>
  <si>
    <t>積立金取崩し額</t>
    <rPh sb="3" eb="5">
      <t>トリクズ</t>
    </rPh>
    <phoneticPr fontId="11"/>
  </si>
  <si>
    <t>３年</t>
    <rPh sb="1" eb="2">
      <t>ネン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</si>
  <si>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1"/>
  </si>
  <si>
    <t>-</t>
    <phoneticPr fontId="11"/>
  </si>
  <si>
    <t>令和元年度</t>
    <rPh sb="0" eb="2">
      <t>レイワ</t>
    </rPh>
    <rPh sb="2" eb="3">
      <t>ガン</t>
    </rPh>
    <phoneticPr fontId="11"/>
  </si>
  <si>
    <t>令和元年</t>
    <rPh sb="0" eb="3">
      <t>レイワガン</t>
    </rPh>
    <rPh sb="3" eb="4">
      <t>ネン</t>
    </rPh>
    <phoneticPr fontId="11"/>
  </si>
  <si>
    <t>注） 1 特別会計は「国民健康保険会計」、「土地区画整理事業会計」、「公共下水道事業会計」、</t>
    <rPh sb="35" eb="37">
      <t>コウキョウ</t>
    </rPh>
    <rPh sb="37" eb="42">
      <t>ゲスイドウジギョウ</t>
    </rPh>
    <rPh sb="42" eb="44">
      <t>カイケイ</t>
    </rPh>
    <phoneticPr fontId="11"/>
  </si>
  <si>
    <t>　　   「介護保険会計」及び「後期高齢者医療会計」を合算。</t>
    <phoneticPr fontId="11"/>
  </si>
  <si>
    <t>２年</t>
    <rPh sb="1" eb="2">
      <t>トシ</t>
    </rPh>
    <phoneticPr fontId="11"/>
  </si>
  <si>
    <t>令和２年度</t>
    <rPh sb="0" eb="2">
      <t>レイワ</t>
    </rPh>
    <phoneticPr fontId="11"/>
  </si>
  <si>
    <t>注） 1 特別会計は「国民健康保険会計」、「土地区画整理事業会計」、「公共下水道事業会計」、</t>
    <rPh sb="22" eb="24">
      <t>トチ</t>
    </rPh>
    <rPh sb="35" eb="37">
      <t>コウキョウ</t>
    </rPh>
    <rPh sb="37" eb="42">
      <t>ゲスイドウジギョウ</t>
    </rPh>
    <rPh sb="42" eb="44">
      <t>カイケイ</t>
    </rPh>
    <phoneticPr fontId="11"/>
  </si>
  <si>
    <t>-</t>
    <phoneticPr fontId="16"/>
  </si>
  <si>
    <t>　（１）下水道使用料</t>
    <rPh sb="4" eb="7">
      <t>ゲスイドウ</t>
    </rPh>
    <rPh sb="7" eb="10">
      <t>シヨウリョウ</t>
    </rPh>
    <phoneticPr fontId="16"/>
  </si>
  <si>
    <t>　（２）その他営業収益</t>
    <phoneticPr fontId="16"/>
  </si>
  <si>
    <t xml:space="preserve">  （２）その他営業外収益</t>
    <rPh sb="7" eb="8">
      <t>タ</t>
    </rPh>
    <rPh sb="8" eb="11">
      <t>エイギョウガイ</t>
    </rPh>
    <rPh sb="11" eb="13">
      <t>シュウエキ</t>
    </rPh>
    <phoneticPr fontId="11"/>
  </si>
  <si>
    <t>　（１）管渠費</t>
    <rPh sb="4" eb="6">
      <t>カンキョ</t>
    </rPh>
    <rPh sb="6" eb="7">
      <t>ヒ</t>
    </rPh>
    <phoneticPr fontId="16"/>
  </si>
  <si>
    <t>　（２）ポンプ場費</t>
    <rPh sb="7" eb="8">
      <t>ジョウ</t>
    </rPh>
    <rPh sb="8" eb="9">
      <t>ヒ</t>
    </rPh>
    <phoneticPr fontId="16"/>
  </si>
  <si>
    <t>　（３）普及促進費</t>
    <rPh sb="4" eb="6">
      <t>フキュウ</t>
    </rPh>
    <rPh sb="6" eb="8">
      <t>ソクシン</t>
    </rPh>
    <rPh sb="8" eb="9">
      <t>ヒ</t>
    </rPh>
    <phoneticPr fontId="16"/>
  </si>
  <si>
    <t>　（４）業務費</t>
    <phoneticPr fontId="16"/>
  </si>
  <si>
    <t>　（５）総係費</t>
    <phoneticPr fontId="16"/>
  </si>
  <si>
    <t>　（６）流域下水道維持管理負担金</t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1"/>
  </si>
  <si>
    <t>　（７）減価償却費</t>
    <phoneticPr fontId="16"/>
  </si>
  <si>
    <t>　（８）その他営業費用</t>
    <phoneticPr fontId="11"/>
  </si>
  <si>
    <t>　（２）無形固定資産</t>
    <rPh sb="4" eb="6">
      <t>ムケイ</t>
    </rPh>
    <phoneticPr fontId="16"/>
  </si>
  <si>
    <t>　（３）投資その他の資産</t>
    <rPh sb="4" eb="6">
      <t>トウシ</t>
    </rPh>
    <rPh sb="8" eb="9">
      <t>タ</t>
    </rPh>
    <rPh sb="10" eb="12">
      <t>シサン</t>
    </rPh>
    <phoneticPr fontId="16"/>
  </si>
  <si>
    <t>資料：下水道課「公共下水道事業決算書」</t>
    <rPh sb="3" eb="6">
      <t>ゲスイドウ</t>
    </rPh>
    <rPh sb="6" eb="7">
      <t>カ</t>
    </rPh>
    <rPh sb="8" eb="10">
      <t>コウキョウ</t>
    </rPh>
    <rPh sb="10" eb="13">
      <t>ゲスイドウ</t>
    </rPh>
    <phoneticPr fontId="16"/>
  </si>
  <si>
    <t>注）令和２年度より公営企業会計へ移行</t>
    <rPh sb="0" eb="1">
      <t>チュウ</t>
    </rPh>
    <rPh sb="2" eb="4">
      <t>レイワ</t>
    </rPh>
    <rPh sb="5" eb="7">
      <t>ネンド</t>
    </rPh>
    <rPh sb="9" eb="11">
      <t>コウエイ</t>
    </rPh>
    <rPh sb="11" eb="13">
      <t>キギョウ</t>
    </rPh>
    <rPh sb="13" eb="15">
      <t>カイケイ</t>
    </rPh>
    <rPh sb="16" eb="18">
      <t>イコウ</t>
    </rPh>
    <phoneticPr fontId="16"/>
  </si>
  <si>
    <t>９－１１　公共下水道事業決算の推移</t>
    <rPh sb="5" eb="7">
      <t>コウキョウ</t>
    </rPh>
    <rPh sb="7" eb="10">
      <t>ゲスイドウ</t>
    </rPh>
    <phoneticPr fontId="11"/>
  </si>
  <si>
    <t>９－１２　公有財産</t>
    <phoneticPr fontId="11"/>
  </si>
  <si>
    <t>９－１３　決算の推移</t>
    <phoneticPr fontId="11"/>
  </si>
  <si>
    <t>９－１４　決算の増加状況</t>
    <phoneticPr fontId="11"/>
  </si>
  <si>
    <t>９－１５　固定資産提示平均価額･家屋総評価床面積</t>
    <phoneticPr fontId="11"/>
  </si>
  <si>
    <t>９－１６　市たばこ税売渡し本数・調定額（現年課税分）</t>
    <rPh sb="5" eb="6">
      <t>シ</t>
    </rPh>
    <rPh sb="9" eb="10">
      <t>ゼイ</t>
    </rPh>
    <rPh sb="10" eb="12">
      <t>ウリワタ</t>
    </rPh>
    <rPh sb="13" eb="15">
      <t>ホンスウ</t>
    </rPh>
    <rPh sb="16" eb="19">
      <t>チョウテイガク</t>
    </rPh>
    <rPh sb="20" eb="21">
      <t>ゲン</t>
    </rPh>
    <rPh sb="21" eb="22">
      <t>ネン</t>
    </rPh>
    <rPh sb="22" eb="24">
      <t>カゼイ</t>
    </rPh>
    <rPh sb="24" eb="25">
      <t>ブン</t>
    </rPh>
    <phoneticPr fontId="11"/>
  </si>
  <si>
    <t>９－１８　個人市民税納税義務者数・調定額（現年課税分）</t>
    <rPh sb="5" eb="7">
      <t>コジン</t>
    </rPh>
    <rPh sb="7" eb="10">
      <t>シミンゼイ</t>
    </rPh>
    <rPh sb="10" eb="12">
      <t>ノウゼイ</t>
    </rPh>
    <rPh sb="12" eb="14">
      <t>ギム</t>
    </rPh>
    <rPh sb="14" eb="15">
      <t>シャ</t>
    </rPh>
    <rPh sb="15" eb="16">
      <t>スウ</t>
    </rPh>
    <rPh sb="17" eb="20">
      <t>チョウテイガク</t>
    </rPh>
    <rPh sb="21" eb="22">
      <t>ゲン</t>
    </rPh>
    <rPh sb="22" eb="23">
      <t>ネン</t>
    </rPh>
    <rPh sb="23" eb="25">
      <t>カゼイ</t>
    </rPh>
    <rPh sb="25" eb="26">
      <t>ブン</t>
    </rPh>
    <phoneticPr fontId="11"/>
  </si>
  <si>
    <t>９－１９　法人市民税納税義務者数・調定額（現年課税分）</t>
    <rPh sb="5" eb="7">
      <t>ホウジン</t>
    </rPh>
    <rPh sb="7" eb="10">
      <t>シミンゼイ</t>
    </rPh>
    <rPh sb="10" eb="12">
      <t>ノウゼイ</t>
    </rPh>
    <rPh sb="12" eb="14">
      <t>ギム</t>
    </rPh>
    <rPh sb="14" eb="15">
      <t>シャ</t>
    </rPh>
    <rPh sb="15" eb="16">
      <t>スウ</t>
    </rPh>
    <rPh sb="17" eb="20">
      <t>チョウテイガク</t>
    </rPh>
    <rPh sb="21" eb="22">
      <t>ゲン</t>
    </rPh>
    <rPh sb="22" eb="23">
      <t>ネン</t>
    </rPh>
    <rPh sb="23" eb="25">
      <t>カゼイ</t>
    </rPh>
    <rPh sb="25" eb="26">
      <t>ブン</t>
    </rPh>
    <phoneticPr fontId="11"/>
  </si>
  <si>
    <t>(7.4)</t>
    <phoneticPr fontId="11"/>
  </si>
  <si>
    <t>(1.9)</t>
    <phoneticPr fontId="11"/>
  </si>
  <si>
    <t>(3,006,041)</t>
    <phoneticPr fontId="11"/>
  </si>
  <si>
    <t>(774,569)</t>
    <phoneticPr fontId="11"/>
  </si>
  <si>
    <t>Ⅱ－8</t>
    <phoneticPr fontId="16"/>
  </si>
  <si>
    <t>(3.3)</t>
    <phoneticPr fontId="11"/>
  </si>
  <si>
    <t>４年</t>
    <rPh sb="1" eb="2">
      <t>ネン</t>
    </rPh>
    <phoneticPr fontId="11"/>
  </si>
  <si>
    <t>５年</t>
    <rPh sb="1" eb="2">
      <t>ネン</t>
    </rPh>
    <phoneticPr fontId="11"/>
  </si>
  <si>
    <t>３年</t>
    <rPh sb="1" eb="2">
      <t>トシ</t>
    </rPh>
    <phoneticPr fontId="11"/>
  </si>
  <si>
    <t>令和３年度</t>
    <rPh sb="0" eb="2">
      <t>レイワ</t>
    </rPh>
    <phoneticPr fontId="11"/>
  </si>
  <si>
    <t>令和２年度</t>
    <rPh sb="0" eb="2">
      <t>レイワ</t>
    </rPh>
    <rPh sb="3" eb="4">
      <t>ネン</t>
    </rPh>
    <rPh sb="4" eb="5">
      <t>ド</t>
    </rPh>
    <phoneticPr fontId="11"/>
  </si>
  <si>
    <t>(2,906,847)</t>
  </si>
  <si>
    <t>(828,307)</t>
  </si>
  <si>
    <t>(2,086,697)</t>
  </si>
  <si>
    <t>Ⅱ－8</t>
  </si>
  <si>
    <t>　（2）無形固定資産</t>
    <rPh sb="4" eb="5">
      <t>ム</t>
    </rPh>
    <phoneticPr fontId="11"/>
  </si>
  <si>
    <t>　　　　イ　ソフトウエア</t>
    <phoneticPr fontId="11"/>
  </si>
  <si>
    <t>(2,999,184)</t>
    <phoneticPr fontId="11"/>
  </si>
  <si>
    <t>(8.1)</t>
    <phoneticPr fontId="11"/>
  </si>
  <si>
    <t>(1,331,575)</t>
    <phoneticPr fontId="11"/>
  </si>
  <si>
    <t>(1,475,045)</t>
    <phoneticPr fontId="11"/>
  </si>
  <si>
    <t>(4.0)</t>
    <phoneticPr fontId="11"/>
  </si>
  <si>
    <t>(2,353,465)</t>
    <phoneticPr fontId="11"/>
  </si>
  <si>
    <t>(6.4)</t>
    <phoneticPr fontId="11"/>
  </si>
  <si>
    <t xml:space="preserve">    庁舎整備基金</t>
    <rPh sb="4" eb="6">
      <t>チョウシャ</t>
    </rPh>
    <rPh sb="6" eb="8">
      <t>セイビ</t>
    </rPh>
    <rPh sb="8" eb="10">
      <t>キキン</t>
    </rPh>
    <phoneticPr fontId="11"/>
  </si>
  <si>
    <t>４年</t>
    <rPh sb="1" eb="2">
      <t>トシ</t>
    </rPh>
    <phoneticPr fontId="11"/>
  </si>
  <si>
    <t>令和４年度</t>
    <rPh sb="0" eb="2">
      <t>レイワ</t>
    </rPh>
    <phoneticPr fontId="11"/>
  </si>
  <si>
    <t>(2,934,811)</t>
    <phoneticPr fontId="16"/>
  </si>
  <si>
    <t>(7.4)</t>
    <phoneticPr fontId="16"/>
  </si>
  <si>
    <t>(1,356,410)</t>
    <phoneticPr fontId="16"/>
  </si>
  <si>
    <t>(3.4)</t>
    <phoneticPr fontId="16"/>
  </si>
  <si>
    <t>(5,490,519)</t>
    <phoneticPr fontId="16"/>
  </si>
  <si>
    <t>(13.8)</t>
    <phoneticPr fontId="16"/>
  </si>
  <si>
    <r>
      <rPr>
        <sz val="9"/>
        <color theme="0"/>
        <rFont val="ＭＳ Ｐ明朝"/>
        <family val="1"/>
        <charset val="128"/>
      </rPr>
      <t xml:space="preserve">注） </t>
    </r>
    <r>
      <rPr>
        <sz val="9"/>
        <rFont val="ＭＳ Ｐ明朝"/>
        <family val="1"/>
        <charset val="128"/>
      </rPr>
      <t>2 「地方公共団体の財政の健全化に関する法律」に基づく指標（平成19年度決算から算定）</t>
    </r>
    <phoneticPr fontId="11"/>
  </si>
  <si>
    <r>
      <rPr>
        <sz val="9"/>
        <color theme="0"/>
        <rFont val="ＭＳ Ｐ明朝"/>
        <family val="1"/>
        <charset val="128"/>
      </rPr>
      <t>注）</t>
    </r>
    <r>
      <rPr>
        <sz val="9"/>
        <rFont val="ＭＳ Ｐ明朝"/>
        <family val="1"/>
        <charset val="128"/>
      </rPr>
      <t xml:space="preserve"> 3 実質赤字比率及び連結実質赤字比率は、実質収支額が赤字でない場合「－」で表示。</t>
    </r>
    <phoneticPr fontId="11"/>
  </si>
  <si>
    <t>指数：平成30年度＝100　単位：対前年比％</t>
    <phoneticPr fontId="11"/>
  </si>
  <si>
    <t>令和２年度</t>
    <rPh sb="0" eb="2">
      <t>レイワ</t>
    </rPh>
    <rPh sb="3" eb="5">
      <t>ネンド</t>
    </rPh>
    <phoneticPr fontId="11"/>
  </si>
  <si>
    <t>建物</t>
    <rPh sb="0" eb="2">
      <t>タテモノ</t>
    </rPh>
    <phoneticPr fontId="11"/>
  </si>
  <si>
    <t>資料：会計課「一般会計歳入歳出決算書」</t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</si>
  <si>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2 令和２年度より「公共下水道事業会計」は含まない。</t>
    </r>
    <rPh sb="5" eb="7">
      <t>レイワ</t>
    </rPh>
    <rPh sb="8" eb="9">
      <t>ネン</t>
    </rPh>
    <rPh sb="9" eb="10">
      <t>ド</t>
    </rPh>
    <rPh sb="13" eb="20">
      <t>コウキョウゲスイドウジギョウ</t>
    </rPh>
    <rPh sb="20" eb="22">
      <t>カイケイ</t>
    </rPh>
    <rPh sb="24" eb="25">
      <t>フク</t>
    </rPh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</si>
  <si>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 xml:space="preserve"> 2 令和２年度より「公共下水道事業会計」は含まない。</t>
    </r>
    <rPh sb="9" eb="10">
      <t>ド</t>
    </rPh>
    <rPh sb="24" eb="25">
      <t>フク</t>
    </rPh>
    <phoneticPr fontId="11"/>
  </si>
  <si>
    <t>９－１７　軽自動車税（種別割）課税台数・調定額（現年課税分）</t>
    <rPh sb="5" eb="9">
      <t>ケイジドウシャ</t>
    </rPh>
    <rPh sb="9" eb="10">
      <t>ゼイ</t>
    </rPh>
    <rPh sb="11" eb="13">
      <t>シュベツ</t>
    </rPh>
    <rPh sb="13" eb="14">
      <t>ワリ</t>
    </rPh>
    <rPh sb="16" eb="17">
      <t>ゼイ</t>
    </rPh>
    <rPh sb="17" eb="19">
      <t>ダイスウ</t>
    </rPh>
    <rPh sb="20" eb="23">
      <t>チョウテイガク</t>
    </rPh>
    <rPh sb="24" eb="25">
      <t>ゲン</t>
    </rPh>
    <rPh sb="25" eb="26">
      <t>ネン</t>
    </rPh>
    <rPh sb="26" eb="28">
      <t>カゼイ</t>
    </rPh>
    <rPh sb="28" eb="29">
      <t>ブン</t>
    </rPh>
    <phoneticPr fontId="11"/>
  </si>
  <si>
    <t>令和２年度</t>
    <rPh sb="0" eb="2">
      <t>レイワ</t>
    </rPh>
    <rPh sb="3" eb="5">
      <t>ネンド</t>
    </rPh>
    <rPh sb="4" eb="5">
      <t>ド</t>
    </rPh>
    <phoneticPr fontId="11"/>
  </si>
  <si>
    <t>令和３年度</t>
    <rPh sb="0" eb="2">
      <t>レイワ</t>
    </rPh>
    <rPh sb="3" eb="4">
      <t>ネン</t>
    </rPh>
    <rPh sb="4" eb="5">
      <t>ド</t>
    </rPh>
    <phoneticPr fontId="11"/>
  </si>
  <si>
    <t>令和４年度</t>
    <rPh sb="0" eb="2">
      <t>レイワ</t>
    </rPh>
    <rPh sb="3" eb="5">
      <t>ネンド</t>
    </rPh>
    <phoneticPr fontId="11"/>
  </si>
  <si>
    <t>単位：千円、％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</si>
</sst>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41" formatCode="_ * #,##0_ ;_ * \-#,##0_ ;_ * &quot;-&quot;_ ;_ @_ "/>
    <numFmt numFmtId="180" formatCode="#,##0;&quot;△ &quot;#,##0"/>
    <numFmt numFmtId="181" formatCode="#,##0.0;&quot;△ &quot;#,##0.0"/>
    <numFmt numFmtId="183" formatCode="0.0%"/>
    <numFmt numFmtId="186" formatCode="#,##0.0_);[Red]\(#,##0.0\)"/>
    <numFmt numFmtId="187" formatCode="0.0;&quot;△ &quot;0.0"/>
    <numFmt numFmtId="192" formatCode="#,##0.0_);\(#,##0.0\)"/>
    <numFmt numFmtId="196" formatCode="#,##0.0000;[Red]\-#,##0.0000"/>
    <numFmt numFmtId="202" formatCode="0.000;&quot;△ &quot;0.000"/>
    <numFmt numFmtId="204" formatCode="0.0000"/>
    <numFmt numFmtId="205" formatCode="\△0.0%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color rgb="FF92D050"/>
      <name val="ＭＳ Ｐ明朝"/>
      <family val="1"/>
      <charset val="128"/>
    </font>
    <font>
      <b/>
      <sz val="12"/>
      <color theme="9" tint="0.39997558519241921"/>
      <name val="ＭＳ Ｐ明朝"/>
      <family val="1"/>
      <charset val="128"/>
    </font>
    <font>
      <sz val="6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b/>
      <sz val="8"/>
      <color rgb="FFFFFF0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4" fillId="0" borderId="0">
      <alignment vertical="center"/>
    </xf>
    <xf numFmtId="0" fontId="9" fillId="0" borderId="0"/>
    <xf numFmtId="38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99"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0" fontId="0" fillId="0" borderId="28" xfId="0" applyBorder="1" applyAlignment="1">
      <alignment horizontal="centerContinuous" vertical="center"/>
    </xf>
    <xf numFmtId="38" fontId="0" fillId="0" borderId="0" xfId="0" applyNumberFormat="1" applyAlignment="1">
      <alignment vertical="center"/>
    </xf>
    <xf numFmtId="0" fontId="19" fillId="0" borderId="28" xfId="0" applyFont="1" applyBorder="1" applyAlignment="1">
      <alignment horizontal="centerContinuous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3" applyFont="1" applyAlignment="1" applyProtection="1"/>
    <xf numFmtId="0" fontId="20" fillId="0" borderId="0" xfId="3" applyFont="1" applyFill="1" applyBorder="1" applyAlignment="1" applyProtection="1"/>
    <xf numFmtId="0" fontId="10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17" fillId="0" borderId="0" xfId="0" applyFont="1" applyAlignment="1">
      <alignment horizontal="center"/>
    </xf>
    <xf numFmtId="0" fontId="22" fillId="0" borderId="0" xfId="0" applyFont="1"/>
    <xf numFmtId="0" fontId="27" fillId="0" borderId="0" xfId="0" applyFont="1" applyAlignment="1">
      <alignment horizontal="center"/>
    </xf>
    <xf numFmtId="38" fontId="10" fillId="0" borderId="0" xfId="4" applyFont="1" applyBorder="1" applyAlignment="1">
      <alignment horizontal="right"/>
    </xf>
    <xf numFmtId="0" fontId="21" fillId="0" borderId="0" xfId="0" applyFont="1"/>
    <xf numFmtId="0" fontId="25" fillId="0" borderId="0" xfId="0" applyFont="1"/>
    <xf numFmtId="38" fontId="17" fillId="0" borderId="0" xfId="4" applyFont="1" applyAlignment="1"/>
    <xf numFmtId="0" fontId="23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38" fontId="17" fillId="0" borderId="0" xfId="4" applyFont="1" applyAlignment="1">
      <alignment vertical="center"/>
    </xf>
    <xf numFmtId="38" fontId="17" fillId="0" borderId="0" xfId="4" applyFont="1" applyAlignment="1">
      <alignment horizontal="centerContinuous"/>
    </xf>
    <xf numFmtId="38" fontId="26" fillId="0" borderId="0" xfId="4" applyFont="1" applyAlignment="1">
      <alignment horizontal="left"/>
    </xf>
    <xf numFmtId="186" fontId="17" fillId="0" borderId="0" xfId="4" applyNumberFormat="1" applyFont="1" applyAlignment="1">
      <alignment vertical="center"/>
    </xf>
    <xf numFmtId="186" fontId="10" fillId="0" borderId="0" xfId="4" applyNumberFormat="1" applyFont="1" applyAlignment="1"/>
    <xf numFmtId="186" fontId="17" fillId="0" borderId="0" xfId="4" applyNumberFormat="1" applyFont="1" applyAlignment="1"/>
    <xf numFmtId="0" fontId="33" fillId="0" borderId="0" xfId="3" applyFont="1" applyAlignment="1" applyProtection="1"/>
    <xf numFmtId="186" fontId="10" fillId="0" borderId="0" xfId="4" applyNumberFormat="1" applyFont="1" applyAlignment="1">
      <alignment horizontal="right"/>
    </xf>
    <xf numFmtId="180" fontId="17" fillId="0" borderId="0" xfId="4" applyNumberFormat="1" applyFont="1" applyAlignment="1">
      <alignment vertical="center"/>
    </xf>
    <xf numFmtId="180" fontId="27" fillId="0" borderId="0" xfId="4" applyNumberFormat="1" applyFont="1" applyAlignment="1">
      <alignment horizontal="center"/>
    </xf>
    <xf numFmtId="0" fontId="25" fillId="0" borderId="0" xfId="0" applyFont="1" applyAlignment="1">
      <alignment horizontal="left" vertical="top" wrapText="1"/>
    </xf>
    <xf numFmtId="0" fontId="34" fillId="0" borderId="0" xfId="0" applyFont="1" applyAlignment="1">
      <alignment vertical="center"/>
    </xf>
    <xf numFmtId="0" fontId="35" fillId="6" borderId="0" xfId="0" applyFont="1" applyFill="1"/>
    <xf numFmtId="0" fontId="10" fillId="5" borderId="0" xfId="0" applyFont="1" applyFill="1"/>
    <xf numFmtId="0" fontId="36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38" fillId="0" borderId="0" xfId="0" applyFont="1"/>
    <xf numFmtId="38" fontId="17" fillId="0" borderId="0" xfId="4" applyFont="1" applyAlignment="1" applyProtection="1"/>
    <xf numFmtId="0" fontId="39" fillId="3" borderId="0" xfId="0" applyFont="1" applyFill="1"/>
    <xf numFmtId="0" fontId="10" fillId="2" borderId="0" xfId="0" applyFont="1" applyFill="1" applyAlignment="1">
      <alignment vertical="center" wrapText="1"/>
    </xf>
    <xf numFmtId="38" fontId="24" fillId="4" borderId="11" xfId="4" applyFont="1" applyFill="1" applyBorder="1" applyAlignment="1">
      <alignment horizontal="centerContinuous" vertical="center"/>
    </xf>
    <xf numFmtId="38" fontId="24" fillId="4" borderId="14" xfId="4" applyFont="1" applyFill="1" applyBorder="1" applyAlignment="1">
      <alignment horizontal="centerContinuous" vertical="center"/>
    </xf>
    <xf numFmtId="0" fontId="24" fillId="0" borderId="0" xfId="0" applyFont="1" applyAlignment="1">
      <alignment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distributed" vertical="center" shrinkToFit="1"/>
    </xf>
    <xf numFmtId="0" fontId="24" fillId="0" borderId="15" xfId="0" applyFont="1" applyBorder="1" applyAlignment="1">
      <alignment horizontal="left" vertical="center" shrinkToFit="1"/>
    </xf>
    <xf numFmtId="0" fontId="24" fillId="0" borderId="0" xfId="0" applyFont="1" applyAlignment="1">
      <alignment horizontal="right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80" fontId="24" fillId="0" borderId="0" xfId="0" applyNumberFormat="1" applyFont="1" applyAlignment="1">
      <alignment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0" borderId="15" xfId="0" applyFont="1" applyBorder="1" applyAlignment="1">
      <alignment horizontal="right" vertical="center"/>
    </xf>
    <xf numFmtId="38" fontId="24" fillId="0" borderId="0" xfId="4" applyFont="1" applyFill="1" applyBorder="1" applyAlignment="1" applyProtection="1">
      <alignment vertical="center"/>
      <protection locked="0"/>
    </xf>
    <xf numFmtId="38" fontId="24" fillId="0" borderId="0" xfId="4" applyFont="1" applyBorder="1" applyAlignment="1">
      <alignment vertical="center"/>
    </xf>
    <xf numFmtId="38" fontId="24" fillId="0" borderId="0" xfId="4" applyFont="1" applyAlignment="1">
      <alignment vertical="center"/>
    </xf>
    <xf numFmtId="38" fontId="24" fillId="0" borderId="0" xfId="4" applyFont="1" applyBorder="1" applyAlignment="1">
      <alignment horizontal="right" vertical="center"/>
    </xf>
    <xf numFmtId="0" fontId="24" fillId="0" borderId="16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80" fontId="24" fillId="0" borderId="18" xfId="4" applyNumberFormat="1" applyFont="1" applyBorder="1" applyAlignment="1">
      <alignment vertical="center"/>
    </xf>
    <xf numFmtId="180" fontId="24" fillId="0" borderId="0" xfId="4" applyNumberFormat="1" applyFont="1" applyBorder="1" applyAlignment="1">
      <alignment vertical="center"/>
    </xf>
    <xf numFmtId="187" fontId="24" fillId="0" borderId="0" xfId="0" applyNumberFormat="1" applyFont="1" applyAlignment="1">
      <alignment vertical="center"/>
    </xf>
    <xf numFmtId="0" fontId="24" fillId="0" borderId="15" xfId="0" applyFont="1" applyBorder="1" applyAlignment="1">
      <alignment vertical="center" shrinkToFit="1"/>
    </xf>
    <xf numFmtId="180" fontId="24" fillId="0" borderId="0" xfId="0" applyNumberFormat="1" applyFont="1" applyAlignment="1">
      <alignment vertical="center"/>
    </xf>
    <xf numFmtId="180" fontId="24" fillId="0" borderId="0" xfId="4" applyNumberFormat="1" applyFont="1" applyAlignment="1">
      <alignment vertical="center"/>
    </xf>
    <xf numFmtId="181" fontId="24" fillId="0" borderId="0" xfId="0" applyNumberFormat="1" applyFont="1" applyAlignment="1">
      <alignment vertical="center" shrinkToFit="1"/>
    </xf>
    <xf numFmtId="0" fontId="24" fillId="0" borderId="20" xfId="0" applyFont="1" applyBorder="1" applyAlignment="1">
      <alignment vertical="center"/>
    </xf>
    <xf numFmtId="181" fontId="24" fillId="0" borderId="0" xfId="0" applyNumberFormat="1" applyFont="1" applyAlignment="1">
      <alignment vertical="center"/>
    </xf>
    <xf numFmtId="181" fontId="24" fillId="0" borderId="16" xfId="0" applyNumberFormat="1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180" fontId="24" fillId="0" borderId="0" xfId="0" applyNumberFormat="1" applyFont="1" applyAlignment="1">
      <alignment horizontal="right" vertical="center"/>
    </xf>
    <xf numFmtId="180" fontId="29" fillId="0" borderId="0" xfId="0" applyNumberFormat="1" applyFont="1" applyAlignment="1">
      <alignment vertical="center"/>
    </xf>
    <xf numFmtId="180" fontId="24" fillId="0" borderId="0" xfId="4" applyNumberFormat="1" applyFont="1" applyBorder="1" applyAlignment="1">
      <alignment horizontal="right" vertical="center"/>
    </xf>
    <xf numFmtId="180" fontId="24" fillId="0" borderId="0" xfId="4" applyNumberFormat="1" applyFont="1" applyAlignment="1">
      <alignment horizontal="right" vertical="center"/>
    </xf>
    <xf numFmtId="180" fontId="24" fillId="0" borderId="16" xfId="4" applyNumberFormat="1" applyFont="1" applyBorder="1" applyAlignment="1">
      <alignment vertical="center"/>
    </xf>
    <xf numFmtId="0" fontId="24" fillId="0" borderId="15" xfId="0" applyFont="1" applyBorder="1" applyAlignment="1">
      <alignment horizontal="distributed" vertical="center"/>
    </xf>
    <xf numFmtId="180" fontId="24" fillId="0" borderId="0" xfId="0" applyNumberFormat="1" applyFont="1" applyAlignment="1">
      <alignment horizontal="right" vertical="center" shrinkToFit="1"/>
    </xf>
    <xf numFmtId="180" fontId="24" fillId="0" borderId="0" xfId="4" applyNumberFormat="1" applyFont="1" applyBorder="1" applyAlignment="1">
      <alignment vertical="center" shrinkToFit="1"/>
    </xf>
    <xf numFmtId="0" fontId="21" fillId="0" borderId="15" xfId="0" applyFont="1" applyBorder="1" applyAlignment="1">
      <alignment vertical="center" shrinkToFit="1"/>
    </xf>
    <xf numFmtId="180" fontId="24" fillId="0" borderId="12" xfId="4" applyNumberFormat="1" applyFont="1" applyBorder="1" applyAlignment="1">
      <alignment vertical="center" shrinkToFit="1"/>
    </xf>
    <xf numFmtId="180" fontId="24" fillId="0" borderId="16" xfId="4" applyNumberFormat="1" applyFont="1" applyBorder="1" applyAlignment="1">
      <alignment vertical="center" shrinkToFit="1"/>
    </xf>
    <xf numFmtId="38" fontId="24" fillId="0" borderId="15" xfId="4" applyFont="1" applyBorder="1" applyAlignment="1">
      <alignment horizontal="right" vertical="center"/>
    </xf>
    <xf numFmtId="38" fontId="24" fillId="2" borderId="14" xfId="4" applyFont="1" applyFill="1" applyBorder="1" applyAlignment="1">
      <alignment horizontal="center" vertical="center"/>
    </xf>
    <xf numFmtId="38" fontId="24" fillId="0" borderId="0" xfId="4" applyFont="1" applyBorder="1" applyAlignment="1" applyProtection="1">
      <alignment horizontal="right" vertical="center"/>
    </xf>
    <xf numFmtId="0" fontId="33" fillId="0" borderId="0" xfId="3" applyFont="1" applyAlignment="1" applyProtection="1">
      <alignment vertical="center"/>
    </xf>
    <xf numFmtId="180" fontId="24" fillId="0" borderId="20" xfId="4" applyNumberFormat="1" applyFont="1" applyBorder="1" applyAlignment="1">
      <alignment vertical="center"/>
    </xf>
    <xf numFmtId="180" fontId="24" fillId="0" borderId="16" xfId="0" applyNumberFormat="1" applyFont="1" applyBorder="1" applyAlignment="1">
      <alignment vertical="center"/>
    </xf>
    <xf numFmtId="180" fontId="24" fillId="0" borderId="16" xfId="0" applyNumberFormat="1" applyFont="1" applyBorder="1" applyAlignment="1">
      <alignment vertical="center" shrinkToFit="1"/>
    </xf>
    <xf numFmtId="0" fontId="24" fillId="2" borderId="14" xfId="0" applyFont="1" applyFill="1" applyBorder="1" applyAlignment="1">
      <alignment horizontal="centerContinuous" vertical="center"/>
    </xf>
    <xf numFmtId="0" fontId="24" fillId="4" borderId="13" xfId="0" applyFont="1" applyFill="1" applyBorder="1" applyAlignment="1">
      <alignment horizontal="centerContinuous" vertical="center"/>
    </xf>
    <xf numFmtId="180" fontId="24" fillId="0" borderId="0" xfId="4" applyNumberFormat="1" applyFont="1" applyBorder="1" applyAlignment="1">
      <alignment horizontal="right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38" fontId="28" fillId="0" borderId="0" xfId="4" applyFont="1" applyBorder="1" applyAlignment="1">
      <alignment vertical="center"/>
    </xf>
    <xf numFmtId="38" fontId="24" fillId="0" borderId="0" xfId="4" applyFont="1" applyFill="1" applyBorder="1" applyAlignment="1" applyProtection="1">
      <alignment horizontal="left" vertical="center"/>
    </xf>
    <xf numFmtId="38" fontId="24" fillId="0" borderId="15" xfId="4" applyFont="1" applyFill="1" applyBorder="1" applyAlignment="1" applyProtection="1">
      <alignment horizontal="distributed" vertical="center"/>
    </xf>
    <xf numFmtId="38" fontId="24" fillId="0" borderId="17" xfId="4" applyFont="1" applyFill="1" applyBorder="1" applyAlignment="1" applyProtection="1">
      <alignment horizontal="distributed" vertical="center"/>
    </xf>
    <xf numFmtId="38" fontId="24" fillId="0" borderId="30" xfId="4" applyFont="1" applyFill="1" applyBorder="1" applyAlignment="1" applyProtection="1">
      <alignment horizontal="distributed" vertical="center"/>
    </xf>
    <xf numFmtId="186" fontId="29" fillId="0" borderId="22" xfId="4" applyNumberFormat="1" applyFont="1" applyBorder="1" applyAlignment="1">
      <alignment horizontal="distributed" vertical="center"/>
    </xf>
    <xf numFmtId="186" fontId="24" fillId="0" borderId="0" xfId="4" applyNumberFormat="1" applyFont="1" applyBorder="1" applyAlignment="1">
      <alignment vertical="center" shrinkToFit="1"/>
    </xf>
    <xf numFmtId="192" fontId="24" fillId="0" borderId="0" xfId="4" applyNumberFormat="1" applyFont="1" applyBorder="1" applyAlignment="1">
      <alignment vertical="center" shrinkToFit="1"/>
    </xf>
    <xf numFmtId="186" fontId="24" fillId="0" borderId="27" xfId="4" applyNumberFormat="1" applyFont="1" applyBorder="1" applyAlignment="1">
      <alignment horizontal="distributed" vertical="center"/>
    </xf>
    <xf numFmtId="186" fontId="24" fillId="0" borderId="12" xfId="4" applyNumberFormat="1" applyFont="1" applyBorder="1" applyAlignment="1">
      <alignment vertical="center" shrinkToFit="1"/>
    </xf>
    <xf numFmtId="186" fontId="24" fillId="0" borderId="2" xfId="4" applyNumberFormat="1" applyFont="1" applyBorder="1" applyAlignment="1">
      <alignment horizontal="right" vertical="center"/>
    </xf>
    <xf numFmtId="186" fontId="24" fillId="0" borderId="2" xfId="4" applyNumberFormat="1" applyFont="1" applyBorder="1" applyAlignment="1">
      <alignment horizontal="distributed" vertical="center"/>
    </xf>
    <xf numFmtId="186" fontId="29" fillId="0" borderId="21" xfId="4" applyNumberFormat="1" applyFont="1" applyBorder="1" applyAlignment="1">
      <alignment horizontal="distributed" vertical="center"/>
    </xf>
    <xf numFmtId="186" fontId="24" fillId="0" borderId="16" xfId="4" applyNumberFormat="1" applyFont="1" applyBorder="1" applyAlignment="1">
      <alignment vertical="center" shrinkToFit="1"/>
    </xf>
    <xf numFmtId="186" fontId="24" fillId="0" borderId="0" xfId="4" applyNumberFormat="1" applyFont="1" applyAlignment="1">
      <alignment vertical="center"/>
    </xf>
    <xf numFmtId="0" fontId="29" fillId="0" borderId="19" xfId="0" applyFont="1" applyBorder="1" applyAlignment="1">
      <alignment vertical="center"/>
    </xf>
    <xf numFmtId="181" fontId="24" fillId="0" borderId="0" xfId="1" applyNumberFormat="1" applyFont="1" applyBorder="1" applyAlignment="1" applyProtection="1">
      <alignment vertical="center"/>
    </xf>
    <xf numFmtId="181" fontId="24" fillId="0" borderId="16" xfId="1" applyNumberFormat="1" applyFont="1" applyBorder="1" applyAlignment="1" applyProtection="1">
      <alignment vertical="center"/>
    </xf>
    <xf numFmtId="180" fontId="24" fillId="0" borderId="0" xfId="4" quotePrefix="1" applyNumberFormat="1" applyFont="1" applyBorder="1" applyAlignment="1">
      <alignment horizontal="right" vertical="center" shrinkToFit="1"/>
    </xf>
    <xf numFmtId="0" fontId="24" fillId="2" borderId="11" xfId="4" applyNumberFormat="1" applyFont="1" applyFill="1" applyBorder="1" applyAlignment="1">
      <alignment horizontal="center" vertical="center"/>
    </xf>
    <xf numFmtId="180" fontId="24" fillId="0" borderId="19" xfId="4" applyNumberFormat="1" applyFont="1" applyBorder="1" applyAlignment="1">
      <alignment horizontal="center" vertical="center"/>
    </xf>
    <xf numFmtId="180" fontId="24" fillId="0" borderId="0" xfId="4" applyNumberFormat="1" applyFont="1" applyFill="1" applyBorder="1" applyAlignment="1">
      <alignment vertical="center"/>
    </xf>
    <xf numFmtId="180" fontId="24" fillId="0" borderId="15" xfId="4" applyNumberFormat="1" applyFont="1" applyBorder="1" applyAlignment="1">
      <alignment horizontal="center" vertical="center"/>
    </xf>
    <xf numFmtId="180" fontId="24" fillId="0" borderId="15" xfId="4" applyNumberFormat="1" applyFont="1" applyFill="1" applyBorder="1" applyAlignment="1">
      <alignment horizontal="center" vertical="center"/>
    </xf>
    <xf numFmtId="180" fontId="24" fillId="0" borderId="32" xfId="4" applyNumberFormat="1" applyFont="1" applyFill="1" applyBorder="1" applyAlignment="1">
      <alignment horizontal="center" vertical="center"/>
    </xf>
    <xf numFmtId="180" fontId="24" fillId="0" borderId="20" xfId="4" applyNumberFormat="1" applyFont="1" applyFill="1" applyBorder="1" applyAlignment="1">
      <alignment vertical="center"/>
    </xf>
    <xf numFmtId="180" fontId="24" fillId="0" borderId="12" xfId="4" applyNumberFormat="1" applyFont="1" applyBorder="1" applyAlignment="1">
      <alignment vertical="center"/>
    </xf>
    <xf numFmtId="180" fontId="24" fillId="0" borderId="31" xfId="4" applyNumberFormat="1" applyFont="1" applyFill="1" applyBorder="1" applyAlignment="1">
      <alignment horizontal="center" vertical="center"/>
    </xf>
    <xf numFmtId="180" fontId="24" fillId="0" borderId="12" xfId="4" applyNumberFormat="1" applyFont="1" applyBorder="1" applyAlignment="1">
      <alignment horizontal="right" vertical="center"/>
    </xf>
    <xf numFmtId="202" fontId="24" fillId="0" borderId="20" xfId="0" applyNumberFormat="1" applyFont="1" applyBorder="1" applyAlignment="1">
      <alignment horizontal="right" vertical="center"/>
    </xf>
    <xf numFmtId="187" fontId="24" fillId="0" borderId="12" xfId="0" applyNumberFormat="1" applyFont="1" applyBorder="1" applyAlignment="1">
      <alignment horizontal="right" vertical="center"/>
    </xf>
    <xf numFmtId="187" fontId="24" fillId="0" borderId="0" xfId="4" applyNumberFormat="1" applyFont="1" applyBorder="1" applyAlignment="1">
      <alignment horizontal="right" vertical="center"/>
    </xf>
    <xf numFmtId="180" fontId="24" fillId="0" borderId="20" xfId="0" applyNumberFormat="1" applyFont="1" applyBorder="1" applyAlignment="1">
      <alignment vertical="center"/>
    </xf>
    <xf numFmtId="180" fontId="24" fillId="0" borderId="12" xfId="0" applyNumberFormat="1" applyFont="1" applyBorder="1" applyAlignment="1">
      <alignment vertical="center"/>
    </xf>
    <xf numFmtId="180" fontId="24" fillId="0" borderId="0" xfId="4" applyNumberFormat="1" applyFont="1" applyFill="1" applyBorder="1" applyAlignment="1" applyProtection="1">
      <alignment vertical="center"/>
      <protection locked="0"/>
    </xf>
    <xf numFmtId="180" fontId="24" fillId="0" borderId="0" xfId="4" applyNumberFormat="1" applyFont="1" applyFill="1" applyBorder="1" applyAlignment="1" applyProtection="1">
      <alignment horizontal="right" vertical="center"/>
      <protection locked="0"/>
    </xf>
    <xf numFmtId="180" fontId="24" fillId="0" borderId="16" xfId="4" applyNumberFormat="1" applyFont="1" applyFill="1" applyBorder="1" applyAlignment="1" applyProtection="1">
      <alignment vertical="center"/>
      <protection locked="0"/>
    </xf>
    <xf numFmtId="0" fontId="24" fillId="0" borderId="30" xfId="0" applyFont="1" applyBorder="1" applyAlignment="1">
      <alignment horizontal="distributed" vertical="center"/>
    </xf>
    <xf numFmtId="0" fontId="41" fillId="0" borderId="0" xfId="3" applyFont="1" applyAlignment="1" applyProtection="1">
      <alignment vertical="center"/>
    </xf>
    <xf numFmtId="180" fontId="24" fillId="0" borderId="16" xfId="4" applyNumberFormat="1" applyFont="1" applyBorder="1" applyAlignment="1">
      <alignment horizontal="right" vertical="center" shrinkToFit="1"/>
    </xf>
    <xf numFmtId="0" fontId="24" fillId="0" borderId="30" xfId="0" applyFont="1" applyBorder="1" applyAlignment="1">
      <alignment horizontal="distributed" vertical="center" shrinkToFit="1"/>
    </xf>
    <xf numFmtId="0" fontId="37" fillId="0" borderId="15" xfId="0" applyFont="1" applyBorder="1" applyAlignment="1">
      <alignment horizontal="distributed" vertical="center" shrinkToFit="1"/>
    </xf>
    <xf numFmtId="0" fontId="24" fillId="0" borderId="19" xfId="0" applyFont="1" applyBorder="1" applyAlignment="1">
      <alignment horizontal="center" vertical="center"/>
    </xf>
    <xf numFmtId="38" fontId="28" fillId="0" borderId="0" xfId="4" applyFont="1" applyAlignment="1">
      <alignment vertical="center"/>
    </xf>
    <xf numFmtId="0" fontId="29" fillId="0" borderId="15" xfId="0" applyFont="1" applyBorder="1" applyAlignment="1">
      <alignment horizontal="center" vertical="center"/>
    </xf>
    <xf numFmtId="181" fontId="29" fillId="0" borderId="0" xfId="0" applyNumberFormat="1" applyFont="1" applyAlignment="1">
      <alignment vertical="center"/>
    </xf>
    <xf numFmtId="0" fontId="29" fillId="0" borderId="15" xfId="0" applyFont="1" applyBorder="1" applyAlignment="1">
      <alignment vertical="center"/>
    </xf>
    <xf numFmtId="181" fontId="24" fillId="0" borderId="0" xfId="9" applyNumberFormat="1" applyFont="1" applyAlignment="1">
      <alignment vertical="center"/>
    </xf>
    <xf numFmtId="187" fontId="28" fillId="0" borderId="0" xfId="0" applyNumberFormat="1" applyFont="1" applyAlignment="1">
      <alignment vertical="center"/>
    </xf>
    <xf numFmtId="180" fontId="24" fillId="0" borderId="0" xfId="0" applyNumberFormat="1" applyFont="1" applyAlignment="1">
      <alignment horizontal="center" vertical="center"/>
    </xf>
    <xf numFmtId="181" fontId="24" fillId="0" borderId="0" xfId="0" applyNumberFormat="1" applyFont="1" applyAlignment="1">
      <alignment horizontal="center" vertical="center"/>
    </xf>
    <xf numFmtId="181" fontId="24" fillId="0" borderId="0" xfId="8" applyNumberFormat="1" applyFont="1" applyAlignment="1">
      <alignment vertical="center"/>
    </xf>
    <xf numFmtId="181" fontId="24" fillId="0" borderId="0" xfId="4" applyNumberFormat="1" applyFont="1" applyAlignment="1">
      <alignment vertical="center"/>
    </xf>
    <xf numFmtId="38" fontId="24" fillId="0" borderId="5" xfId="4" applyFont="1" applyBorder="1" applyAlignment="1">
      <alignment horizontal="right" vertical="center"/>
    </xf>
    <xf numFmtId="196" fontId="24" fillId="0" borderId="0" xfId="4" applyNumberFormat="1" applyFont="1" applyBorder="1" applyAlignment="1">
      <alignment vertical="center"/>
    </xf>
    <xf numFmtId="180" fontId="24" fillId="0" borderId="0" xfId="4" quotePrefix="1" applyNumberFormat="1" applyFont="1" applyBorder="1" applyAlignment="1">
      <alignment horizontal="right" vertical="center"/>
    </xf>
    <xf numFmtId="180" fontId="24" fillId="0" borderId="16" xfId="4" applyNumberFormat="1" applyFont="1" applyFill="1" applyBorder="1" applyAlignment="1">
      <alignment horizontal="right" vertical="center" shrinkToFit="1"/>
    </xf>
    <xf numFmtId="180" fontId="24" fillId="0" borderId="0" xfId="5" applyNumberFormat="1" applyFont="1" applyFill="1" applyBorder="1" applyAlignment="1">
      <alignment vertical="center" shrinkToFit="1"/>
    </xf>
    <xf numFmtId="0" fontId="42" fillId="0" borderId="17" xfId="0" applyFont="1" applyBorder="1" applyAlignment="1">
      <alignment horizontal="right" vertical="center"/>
    </xf>
    <xf numFmtId="180" fontId="42" fillId="0" borderId="18" xfId="4" applyNumberFormat="1" applyFont="1" applyBorder="1" applyAlignment="1">
      <alignment vertical="center"/>
    </xf>
    <xf numFmtId="180" fontId="42" fillId="0" borderId="18" xfId="0" applyNumberFormat="1" applyFont="1" applyBorder="1" applyAlignment="1">
      <alignment vertical="center"/>
    </xf>
    <xf numFmtId="180" fontId="42" fillId="0" borderId="16" xfId="0" applyNumberFormat="1" applyFont="1" applyBorder="1" applyAlignment="1">
      <alignment vertical="center" shrinkToFit="1"/>
    </xf>
    <xf numFmtId="181" fontId="42" fillId="0" borderId="16" xfId="0" applyNumberFormat="1" applyFont="1" applyBorder="1" applyAlignment="1">
      <alignment vertical="center" shrinkToFit="1"/>
    </xf>
    <xf numFmtId="180" fontId="42" fillId="0" borderId="20" xfId="4" applyNumberFormat="1" applyFont="1" applyBorder="1" applyAlignment="1">
      <alignment vertical="center" shrinkToFit="1"/>
    </xf>
    <xf numFmtId="180" fontId="42" fillId="0" borderId="0" xfId="4" applyNumberFormat="1" applyFont="1" applyBorder="1" applyAlignment="1">
      <alignment vertical="center"/>
    </xf>
    <xf numFmtId="180" fontId="42" fillId="0" borderId="16" xfId="4" applyNumberFormat="1" applyFont="1" applyBorder="1" applyAlignment="1">
      <alignment horizontal="right" vertical="center"/>
    </xf>
    <xf numFmtId="180" fontId="42" fillId="0" borderId="0" xfId="0" applyNumberFormat="1" applyFont="1" applyAlignment="1">
      <alignment vertical="center" shrinkToFit="1"/>
    </xf>
    <xf numFmtId="180" fontId="42" fillId="0" borderId="0" xfId="0" applyNumberFormat="1" applyFont="1" applyAlignment="1">
      <alignment horizontal="right" vertical="center" shrinkToFit="1"/>
    </xf>
    <xf numFmtId="180" fontId="42" fillId="0" borderId="16" xfId="0" applyNumberFormat="1" applyFont="1" applyBorder="1" applyAlignment="1">
      <alignment horizontal="right" vertical="center"/>
    </xf>
    <xf numFmtId="180" fontId="42" fillId="0" borderId="16" xfId="4" applyNumberFormat="1" applyFont="1" applyBorder="1" applyAlignment="1">
      <alignment horizontal="right" vertical="center" shrinkToFit="1"/>
    </xf>
    <xf numFmtId="38" fontId="42" fillId="0" borderId="19" xfId="4" applyFont="1" applyFill="1" applyBorder="1" applyAlignment="1">
      <alignment horizontal="center" vertical="center"/>
    </xf>
    <xf numFmtId="180" fontId="42" fillId="0" borderId="23" xfId="4" applyNumberFormat="1" applyFont="1" applyBorder="1" applyAlignment="1">
      <alignment vertical="center" shrinkToFit="1"/>
    </xf>
    <xf numFmtId="186" fontId="42" fillId="0" borderId="23" xfId="4" applyNumberFormat="1" applyFont="1" applyBorder="1" applyAlignment="1">
      <alignment vertical="center" shrinkToFit="1"/>
    </xf>
    <xf numFmtId="180" fontId="42" fillId="0" borderId="18" xfId="4" applyNumberFormat="1" applyFont="1" applyBorder="1" applyAlignment="1">
      <alignment vertical="center" shrinkToFit="1"/>
    </xf>
    <xf numFmtId="186" fontId="42" fillId="0" borderId="18" xfId="4" applyNumberFormat="1" applyFont="1" applyBorder="1" applyAlignment="1">
      <alignment vertical="center" shrinkToFit="1"/>
    </xf>
    <xf numFmtId="186" fontId="42" fillId="0" borderId="20" xfId="4" applyNumberFormat="1" applyFont="1" applyBorder="1" applyAlignment="1">
      <alignment vertical="center" shrinkToFit="1"/>
    </xf>
    <xf numFmtId="192" fontId="42" fillId="0" borderId="20" xfId="4" applyNumberFormat="1" applyFont="1" applyBorder="1" applyAlignment="1">
      <alignment vertical="center" shrinkToFit="1"/>
    </xf>
    <xf numFmtId="181" fontId="42" fillId="0" borderId="18" xfId="1" applyNumberFormat="1" applyFont="1" applyBorder="1" applyAlignment="1" applyProtection="1">
      <alignment vertical="center"/>
    </xf>
    <xf numFmtId="0" fontId="42" fillId="0" borderId="15" xfId="0" applyFont="1" applyBorder="1" applyAlignment="1">
      <alignment horizontal="distributed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shrinkToFit="1"/>
    </xf>
    <xf numFmtId="180" fontId="43" fillId="0" borderId="0" xfId="0" applyNumberFormat="1" applyFont="1" applyAlignment="1">
      <alignment horizontal="center" vertical="center"/>
    </xf>
    <xf numFmtId="181" fontId="43" fillId="0" borderId="0" xfId="0" applyNumberFormat="1" applyFont="1" applyAlignment="1">
      <alignment horizontal="center" vertical="center"/>
    </xf>
    <xf numFmtId="181" fontId="43" fillId="0" borderId="0" xfId="0" applyNumberFormat="1" applyFont="1" applyAlignment="1">
      <alignment vertical="center"/>
    </xf>
    <xf numFmtId="38" fontId="42" fillId="2" borderId="11" xfId="4" applyFont="1" applyFill="1" applyBorder="1" applyAlignment="1">
      <alignment horizontal="center" vertical="center"/>
    </xf>
    <xf numFmtId="38" fontId="42" fillId="0" borderId="16" xfId="4" applyFont="1" applyBorder="1" applyAlignment="1" applyProtection="1">
      <alignment horizontal="right" vertical="center"/>
    </xf>
    <xf numFmtId="38" fontId="21" fillId="0" borderId="0" xfId="4" applyFont="1" applyAlignment="1">
      <alignment horizontal="right" vertical="center"/>
    </xf>
    <xf numFmtId="180" fontId="42" fillId="0" borderId="0" xfId="4" applyNumberFormat="1" applyFont="1" applyAlignment="1">
      <alignment vertical="center"/>
    </xf>
    <xf numFmtId="181" fontId="42" fillId="0" borderId="0" xfId="0" applyNumberFormat="1" applyFont="1" applyAlignment="1">
      <alignment vertical="center"/>
    </xf>
    <xf numFmtId="180" fontId="42" fillId="0" borderId="0" xfId="0" applyNumberFormat="1" applyFont="1" applyAlignment="1">
      <alignment vertical="center"/>
    </xf>
    <xf numFmtId="180" fontId="42" fillId="0" borderId="0" xfId="4" applyNumberFormat="1" applyFont="1" applyFill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0" fontId="42" fillId="0" borderId="0" xfId="4" applyNumberFormat="1" applyFont="1" applyBorder="1" applyAlignment="1">
      <alignment horizontal="right" vertical="center" shrinkToFit="1"/>
    </xf>
    <xf numFmtId="0" fontId="42" fillId="0" borderId="15" xfId="0" applyFont="1" applyBorder="1" applyAlignment="1">
      <alignment horizontal="center" vertical="center"/>
    </xf>
    <xf numFmtId="181" fontId="42" fillId="0" borderId="0" xfId="4" applyNumberFormat="1" applyFont="1" applyAlignment="1">
      <alignment vertical="center"/>
    </xf>
    <xf numFmtId="181" fontId="24" fillId="0" borderId="9" xfId="1" applyNumberFormat="1" applyFont="1" applyFill="1" applyBorder="1" applyAlignment="1">
      <alignment vertical="center" shrinkToFit="1"/>
    </xf>
    <xf numFmtId="181" fontId="24" fillId="0" borderId="0" xfId="1" applyNumberFormat="1" applyFont="1" applyFill="1" applyBorder="1" applyAlignment="1">
      <alignment vertical="center" shrinkToFit="1"/>
    </xf>
    <xf numFmtId="181" fontId="24" fillId="0" borderId="0" xfId="1" applyNumberFormat="1" applyFont="1" applyBorder="1" applyAlignment="1">
      <alignment vertical="center" shrinkToFit="1"/>
    </xf>
    <xf numFmtId="181" fontId="42" fillId="0" borderId="29" xfId="0" applyNumberFormat="1" applyFont="1" applyBorder="1" applyAlignment="1">
      <alignment vertical="center" shrinkToFit="1"/>
    </xf>
    <xf numFmtId="181" fontId="42" fillId="0" borderId="16" xfId="1" applyNumberFormat="1" applyFont="1" applyBorder="1" applyAlignment="1">
      <alignment vertical="center" shrinkToFit="1"/>
    </xf>
    <xf numFmtId="180" fontId="43" fillId="0" borderId="0" xfId="4" applyNumberFormat="1" applyFont="1" applyAlignment="1">
      <alignment vertical="center"/>
    </xf>
    <xf numFmtId="180" fontId="43" fillId="0" borderId="0" xfId="4" applyNumberFormat="1" applyFont="1" applyBorder="1" applyAlignment="1">
      <alignment vertical="center"/>
    </xf>
    <xf numFmtId="180" fontId="43" fillId="0" borderId="16" xfId="4" applyNumberFormat="1" applyFont="1" applyBorder="1" applyAlignment="1">
      <alignment vertical="center"/>
    </xf>
    <xf numFmtId="180" fontId="42" fillId="0" borderId="16" xfId="4" quotePrefix="1" applyNumberFormat="1" applyFont="1" applyBorder="1" applyAlignment="1">
      <alignment horizontal="right" vertical="center"/>
    </xf>
    <xf numFmtId="0" fontId="42" fillId="2" borderId="11" xfId="4" applyNumberFormat="1" applyFont="1" applyFill="1" applyBorder="1" applyAlignment="1">
      <alignment horizontal="center" vertical="center"/>
    </xf>
    <xf numFmtId="38" fontId="24" fillId="4" borderId="11" xfId="4" applyFont="1" applyFill="1" applyBorder="1" applyAlignment="1">
      <alignment horizontal="center" vertical="center"/>
    </xf>
    <xf numFmtId="38" fontId="42" fillId="0" borderId="17" xfId="4" applyFont="1" applyBorder="1" applyAlignment="1">
      <alignment horizontal="right" vertical="center"/>
    </xf>
    <xf numFmtId="180" fontId="24" fillId="0" borderId="0" xfId="17" applyNumberFormat="1" applyFont="1" applyAlignment="1">
      <alignment horizontal="right" vertical="center"/>
    </xf>
    <xf numFmtId="180" fontId="24" fillId="0" borderId="0" xfId="5" applyNumberFormat="1" applyFont="1" applyFill="1" applyBorder="1" applyAlignment="1">
      <alignment horizontal="right" vertical="center"/>
    </xf>
    <xf numFmtId="180" fontId="24" fillId="0" borderId="0" xfId="5" applyNumberFormat="1" applyFont="1" applyFill="1" applyBorder="1" applyAlignment="1">
      <alignment vertical="center"/>
    </xf>
    <xf numFmtId="180" fontId="24" fillId="0" borderId="0" xfId="5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4" fillId="0" borderId="0" xfId="17" applyFont="1" applyAlignment="1">
      <alignment vertical="center"/>
    </xf>
    <xf numFmtId="180" fontId="24" fillId="0" borderId="0" xfId="17" applyNumberFormat="1" applyFont="1" applyAlignment="1">
      <alignment vertical="center"/>
    </xf>
    <xf numFmtId="0" fontId="24" fillId="0" borderId="0" xfId="17" applyFont="1" applyAlignment="1">
      <alignment horizontal="right" vertical="center"/>
    </xf>
    <xf numFmtId="0" fontId="24" fillId="2" borderId="10" xfId="17" applyFont="1" applyFill="1" applyBorder="1" applyAlignment="1">
      <alignment horizontal="center" vertical="center"/>
    </xf>
    <xf numFmtId="180" fontId="24" fillId="0" borderId="0" xfId="5" applyNumberFormat="1" applyFont="1" applyAlignment="1">
      <alignment horizontal="right" vertical="center"/>
    </xf>
    <xf numFmtId="0" fontId="17" fillId="0" borderId="0" xfId="17" applyFont="1"/>
    <xf numFmtId="0" fontId="10" fillId="0" borderId="0" xfId="17" applyFont="1"/>
    <xf numFmtId="0" fontId="20" fillId="0" borderId="0" xfId="23" applyFont="1" applyAlignment="1" applyProtection="1"/>
    <xf numFmtId="0" fontId="23" fillId="0" borderId="0" xfId="17" applyFont="1"/>
    <xf numFmtId="0" fontId="10" fillId="0" borderId="0" xfId="17" applyFont="1" applyAlignment="1">
      <alignment horizontal="center" vertical="center"/>
    </xf>
    <xf numFmtId="0" fontId="24" fillId="2" borderId="14" xfId="17" applyFont="1" applyFill="1" applyBorder="1" applyAlignment="1">
      <alignment horizontal="centerContinuous" vertical="center"/>
    </xf>
    <xf numFmtId="0" fontId="42" fillId="2" borderId="10" xfId="17" applyFont="1" applyFill="1" applyBorder="1" applyAlignment="1">
      <alignment horizontal="center" vertical="center"/>
    </xf>
    <xf numFmtId="0" fontId="24" fillId="0" borderId="19" xfId="17" applyFont="1" applyBorder="1" applyAlignment="1">
      <alignment horizontal="center" vertical="center"/>
    </xf>
    <xf numFmtId="181" fontId="24" fillId="0" borderId="0" xfId="17" applyNumberFormat="1" applyFont="1" applyAlignment="1">
      <alignment horizontal="center" vertical="center"/>
    </xf>
    <xf numFmtId="180" fontId="24" fillId="0" borderId="0" xfId="17" applyNumberFormat="1" applyFont="1" applyAlignment="1">
      <alignment horizontal="center" vertical="center"/>
    </xf>
    <xf numFmtId="180" fontId="43" fillId="0" borderId="0" xfId="17" applyNumberFormat="1" applyFont="1" applyAlignment="1">
      <alignment horizontal="center" vertical="center"/>
    </xf>
    <xf numFmtId="181" fontId="43" fillId="0" borderId="0" xfId="17" applyNumberFormat="1" applyFont="1" applyAlignment="1">
      <alignment horizontal="center" vertical="center"/>
    </xf>
    <xf numFmtId="204" fontId="10" fillId="0" borderId="0" xfId="17" applyNumberFormat="1" applyFont="1"/>
    <xf numFmtId="0" fontId="25" fillId="0" borderId="0" xfId="17" applyFont="1"/>
    <xf numFmtId="180" fontId="29" fillId="0" borderId="0" xfId="5" applyNumberFormat="1" applyFont="1" applyAlignment="1">
      <alignment vertical="center"/>
    </xf>
    <xf numFmtId="181" fontId="29" fillId="0" borderId="0" xfId="17" applyNumberFormat="1" applyFont="1" applyAlignment="1">
      <alignment vertical="center"/>
    </xf>
    <xf numFmtId="180" fontId="29" fillId="0" borderId="0" xfId="17" applyNumberFormat="1" applyFont="1" applyAlignment="1">
      <alignment vertical="center"/>
    </xf>
    <xf numFmtId="204" fontId="23" fillId="0" borderId="0" xfId="17" applyNumberFormat="1" applyFont="1"/>
    <xf numFmtId="181" fontId="24" fillId="0" borderId="0" xfId="17" applyNumberFormat="1" applyFont="1" applyAlignment="1">
      <alignment vertical="center"/>
    </xf>
    <xf numFmtId="181" fontId="43" fillId="0" borderId="0" xfId="17" applyNumberFormat="1" applyFont="1" applyAlignment="1">
      <alignment vertical="center"/>
    </xf>
    <xf numFmtId="0" fontId="24" fillId="0" borderId="15" xfId="17" applyFont="1" applyBorder="1" applyAlignment="1">
      <alignment horizontal="left" vertical="center" shrinkToFit="1"/>
    </xf>
    <xf numFmtId="180" fontId="43" fillId="0" borderId="0" xfId="17" applyNumberFormat="1" applyFont="1" applyAlignment="1">
      <alignment vertical="center"/>
    </xf>
    <xf numFmtId="38" fontId="24" fillId="2" borderId="11" xfId="5" applyFont="1" applyFill="1" applyBorder="1" applyAlignment="1">
      <alignment horizontal="center" vertical="center"/>
    </xf>
    <xf numFmtId="38" fontId="24" fillId="2" borderId="10" xfId="5" applyFont="1" applyFill="1" applyBorder="1" applyAlignment="1">
      <alignment horizontal="center" vertical="center"/>
    </xf>
    <xf numFmtId="38" fontId="24" fillId="4" borderId="11" xfId="5" applyFont="1" applyFill="1" applyBorder="1" applyAlignment="1">
      <alignment horizontal="center" vertical="center"/>
    </xf>
    <xf numFmtId="38" fontId="42" fillId="2" borderId="10" xfId="5" applyFont="1" applyFill="1" applyBorder="1" applyAlignment="1">
      <alignment horizontal="center" vertical="center"/>
    </xf>
    <xf numFmtId="38" fontId="42" fillId="2" borderId="11" xfId="5" applyFont="1" applyFill="1" applyBorder="1" applyAlignment="1">
      <alignment horizontal="center" vertical="center"/>
    </xf>
    <xf numFmtId="38" fontId="24" fillId="0" borderId="0" xfId="5" applyFont="1" applyAlignment="1">
      <alignment vertical="center"/>
    </xf>
    <xf numFmtId="180" fontId="24" fillId="0" borderId="0" xfId="5" applyNumberFormat="1" applyFont="1" applyAlignment="1">
      <alignment vertical="center"/>
    </xf>
    <xf numFmtId="181" fontId="24" fillId="0" borderId="16" xfId="17" applyNumberFormat="1" applyFont="1" applyBorder="1" applyAlignment="1">
      <alignment vertical="center"/>
    </xf>
    <xf numFmtId="180" fontId="24" fillId="0" borderId="16" xfId="17" applyNumberFormat="1" applyFont="1" applyBorder="1" applyAlignment="1">
      <alignment vertical="center"/>
    </xf>
    <xf numFmtId="180" fontId="43" fillId="0" borderId="16" xfId="5" applyNumberFormat="1" applyFont="1" applyBorder="1" applyAlignment="1">
      <alignment vertical="center"/>
    </xf>
    <xf numFmtId="181" fontId="43" fillId="0" borderId="16" xfId="17" applyNumberFormat="1" applyFont="1" applyBorder="1" applyAlignment="1">
      <alignment vertical="center"/>
    </xf>
    <xf numFmtId="0" fontId="10" fillId="5" borderId="0" xfId="17" applyFont="1" applyFill="1"/>
    <xf numFmtId="0" fontId="24" fillId="0" borderId="15" xfId="17" applyFont="1" applyBorder="1" applyAlignment="1">
      <alignment vertical="center"/>
    </xf>
    <xf numFmtId="0" fontId="42" fillId="0" borderId="15" xfId="17" applyFont="1" applyBorder="1" applyAlignment="1">
      <alignment horizontal="center" vertical="center"/>
    </xf>
    <xf numFmtId="0" fontId="29" fillId="0" borderId="15" xfId="17" applyFont="1" applyBorder="1" applyAlignment="1">
      <alignment horizontal="center" vertical="center"/>
    </xf>
    <xf numFmtId="0" fontId="29" fillId="0" borderId="15" xfId="17" applyFont="1" applyBorder="1" applyAlignment="1">
      <alignment vertical="center"/>
    </xf>
    <xf numFmtId="180" fontId="24" fillId="0" borderId="16" xfId="5" applyNumberFormat="1" applyFont="1" applyBorder="1" applyAlignment="1">
      <alignment vertical="center"/>
    </xf>
    <xf numFmtId="187" fontId="24" fillId="0" borderId="0" xfId="17" applyNumberFormat="1" applyFont="1" applyAlignment="1">
      <alignment vertical="center"/>
    </xf>
    <xf numFmtId="180" fontId="42" fillId="0" borderId="0" xfId="17" applyNumberFormat="1" applyFont="1" applyAlignment="1">
      <alignment vertical="center"/>
    </xf>
    <xf numFmtId="180" fontId="24" fillId="0" borderId="16" xfId="5" applyNumberFormat="1" applyFont="1" applyBorder="1" applyAlignment="1">
      <alignment vertical="center" shrinkToFit="1"/>
    </xf>
    <xf numFmtId="180" fontId="42" fillId="0" borderId="16" xfId="5" applyNumberFormat="1" applyFont="1" applyBorder="1" applyAlignment="1">
      <alignment vertical="center"/>
    </xf>
    <xf numFmtId="0" fontId="24" fillId="2" borderId="11" xfId="17" applyFont="1" applyFill="1" applyBorder="1" applyAlignment="1">
      <alignment horizontal="center" vertical="center"/>
    </xf>
    <xf numFmtId="0" fontId="24" fillId="0" borderId="8" xfId="17" applyFont="1" applyBorder="1" applyAlignment="1">
      <alignment vertical="center"/>
    </xf>
    <xf numFmtId="38" fontId="24" fillId="2" borderId="10" xfId="4" applyFont="1" applyFill="1" applyBorder="1" applyAlignment="1">
      <alignment horizontal="center" vertical="center"/>
    </xf>
    <xf numFmtId="38" fontId="24" fillId="0" borderId="0" xfId="4" applyFont="1" applyAlignment="1">
      <alignment horizontal="right" vertical="center"/>
    </xf>
    <xf numFmtId="38" fontId="24" fillId="2" borderId="11" xfId="4" applyFont="1" applyFill="1" applyBorder="1" applyAlignment="1">
      <alignment horizontal="center" vertical="center"/>
    </xf>
    <xf numFmtId="38" fontId="24" fillId="4" borderId="14" xfId="4" applyFont="1" applyFill="1" applyBorder="1" applyAlignment="1">
      <alignment horizontal="center" vertical="center"/>
    </xf>
    <xf numFmtId="180" fontId="24" fillId="0" borderId="0" xfId="5" applyNumberFormat="1" applyFont="1" applyBorder="1" applyAlignment="1">
      <alignment vertical="center"/>
    </xf>
    <xf numFmtId="0" fontId="24" fillId="2" borderId="14" xfId="17" applyFont="1" applyFill="1" applyBorder="1" applyAlignment="1">
      <alignment horizontal="center" vertical="center"/>
    </xf>
    <xf numFmtId="38" fontId="31" fillId="0" borderId="0" xfId="4" applyFont="1" applyAlignment="1"/>
    <xf numFmtId="38" fontId="24" fillId="4" borderId="13" xfId="4" applyFont="1" applyFill="1" applyBorder="1" applyAlignment="1">
      <alignment horizontal="centerContinuous" vertical="center"/>
    </xf>
    <xf numFmtId="38" fontId="24" fillId="4" borderId="13" xfId="4" applyFont="1" applyFill="1" applyBorder="1" applyAlignment="1">
      <alignment horizontal="centerContinuous" vertical="center" wrapText="1"/>
    </xf>
    <xf numFmtId="181" fontId="43" fillId="0" borderId="16" xfId="0" applyNumberFormat="1" applyFont="1" applyBorder="1" applyAlignment="1">
      <alignment vertical="center"/>
    </xf>
    <xf numFmtId="180" fontId="24" fillId="0" borderId="0" xfId="5" applyNumberFormat="1" applyFont="1" applyBorder="1" applyAlignment="1">
      <alignment horizontal="right" vertical="center" shrinkToFit="1"/>
    </xf>
    <xf numFmtId="0" fontId="42" fillId="2" borderId="11" xfId="17" applyFont="1" applyFill="1" applyBorder="1" applyAlignment="1">
      <alignment horizontal="center" vertical="center"/>
    </xf>
    <xf numFmtId="180" fontId="24" fillId="0" borderId="0" xfId="4" applyNumberFormat="1" applyFont="1" applyFill="1" applyBorder="1" applyAlignment="1">
      <alignment horizontal="right" vertical="center"/>
    </xf>
    <xf numFmtId="180" fontId="24" fillId="0" borderId="0" xfId="4" applyNumberFormat="1" applyFont="1" applyFill="1" applyBorder="1" applyAlignment="1">
      <alignment horizontal="right" vertical="center" shrinkToFit="1"/>
    </xf>
    <xf numFmtId="0" fontId="24" fillId="0" borderId="8" xfId="0" applyFont="1" applyBorder="1" applyAlignment="1">
      <alignment vertical="center"/>
    </xf>
    <xf numFmtId="181" fontId="24" fillId="0" borderId="0" xfId="5" applyNumberFormat="1" applyFont="1" applyAlignment="1">
      <alignment vertical="center"/>
    </xf>
    <xf numFmtId="181" fontId="18" fillId="0" borderId="0" xfId="5" applyNumberFormat="1" applyFont="1" applyAlignment="1">
      <alignment vertical="center"/>
    </xf>
    <xf numFmtId="180" fontId="28" fillId="0" borderId="16" xfId="4" applyNumberFormat="1" applyFont="1" applyBorder="1" applyAlignment="1">
      <alignment vertical="center"/>
    </xf>
    <xf numFmtId="181" fontId="28" fillId="0" borderId="16" xfId="0" applyNumberFormat="1" applyFont="1" applyBorder="1" applyAlignment="1">
      <alignment vertical="center"/>
    </xf>
    <xf numFmtId="180" fontId="18" fillId="0" borderId="0" xfId="5" applyNumberFormat="1" applyFont="1" applyAlignment="1">
      <alignment vertical="center"/>
    </xf>
    <xf numFmtId="180" fontId="18" fillId="0" borderId="16" xfId="5" applyNumberFormat="1" applyFont="1" applyBorder="1" applyAlignment="1">
      <alignment vertical="center"/>
    </xf>
    <xf numFmtId="180" fontId="43" fillId="0" borderId="16" xfId="5" applyNumberFormat="1" applyFont="1" applyFill="1" applyBorder="1" applyAlignment="1">
      <alignment vertical="center" shrinkToFit="1"/>
    </xf>
    <xf numFmtId="180" fontId="42" fillId="0" borderId="0" xfId="5" applyNumberFormat="1" applyFont="1" applyAlignment="1">
      <alignment vertical="center"/>
    </xf>
    <xf numFmtId="180" fontId="42" fillId="0" borderId="0" xfId="17" applyNumberFormat="1" applyFont="1" applyAlignment="1">
      <alignment horizontal="right" vertical="center"/>
    </xf>
    <xf numFmtId="186" fontId="42" fillId="2" borderId="10" xfId="4" applyNumberFormat="1" applyFont="1" applyFill="1" applyBorder="1" applyAlignment="1">
      <alignment horizontal="center" vertical="center"/>
    </xf>
    <xf numFmtId="186" fontId="42" fillId="2" borderId="11" xfId="4" applyNumberFormat="1" applyFont="1" applyFill="1" applyBorder="1" applyAlignment="1">
      <alignment horizontal="center" vertical="center"/>
    </xf>
    <xf numFmtId="180" fontId="42" fillId="0" borderId="13" xfId="4" applyNumberFormat="1" applyFont="1" applyBorder="1" applyAlignment="1">
      <alignment horizontal="right" vertical="center" shrinkToFit="1"/>
    </xf>
    <xf numFmtId="186" fontId="42" fillId="0" borderId="13" xfId="4" applyNumberFormat="1" applyFont="1" applyBorder="1" applyAlignment="1">
      <alignment vertical="center" shrinkToFit="1"/>
    </xf>
    <xf numFmtId="186" fontId="24" fillId="0" borderId="15" xfId="4" applyNumberFormat="1" applyFont="1" applyBorder="1" applyAlignment="1">
      <alignment horizontal="distributed" vertical="center"/>
    </xf>
    <xf numFmtId="186" fontId="24" fillId="0" borderId="15" xfId="4" applyNumberFormat="1" applyFont="1" applyBorder="1" applyAlignment="1">
      <alignment horizontal="right" vertical="center"/>
    </xf>
    <xf numFmtId="186" fontId="29" fillId="0" borderId="6" xfId="4" applyNumberFormat="1" applyFont="1" applyBorder="1" applyAlignment="1">
      <alignment horizontal="distributed" vertical="center"/>
    </xf>
    <xf numFmtId="186" fontId="24" fillId="0" borderId="3" xfId="4" applyNumberFormat="1" applyFont="1" applyBorder="1" applyAlignment="1">
      <alignment horizontal="distributed" vertical="center"/>
    </xf>
    <xf numFmtId="186" fontId="24" fillId="0" borderId="8" xfId="4" applyNumberFormat="1" applyFont="1" applyBorder="1" applyAlignment="1">
      <alignment horizontal="distributed" vertical="center"/>
    </xf>
    <xf numFmtId="180" fontId="24" fillId="0" borderId="8" xfId="4" applyNumberFormat="1" applyFont="1" applyBorder="1" applyAlignment="1">
      <alignment horizontal="center" vertical="center"/>
    </xf>
    <xf numFmtId="180" fontId="42" fillId="0" borderId="13" xfId="5" applyNumberFormat="1" applyFont="1" applyFill="1" applyBorder="1" applyAlignment="1">
      <alignment horizontal="right" vertical="center" shrinkToFit="1"/>
    </xf>
    <xf numFmtId="186" fontId="42" fillId="0" borderId="13" xfId="5" applyNumberFormat="1" applyFont="1" applyFill="1" applyBorder="1" applyAlignment="1">
      <alignment vertical="center" shrinkToFit="1"/>
    </xf>
    <xf numFmtId="180" fontId="42" fillId="0" borderId="23" xfId="5" applyNumberFormat="1" applyFont="1" applyFill="1" applyBorder="1" applyAlignment="1">
      <alignment vertical="center" shrinkToFit="1"/>
    </xf>
    <xf numFmtId="186" fontId="42" fillId="0" borderId="23" xfId="5" applyNumberFormat="1" applyFont="1" applyFill="1" applyBorder="1" applyAlignment="1">
      <alignment vertical="center" shrinkToFit="1"/>
    </xf>
    <xf numFmtId="180" fontId="43" fillId="0" borderId="0" xfId="5" applyNumberFormat="1" applyFont="1" applyFill="1" applyBorder="1" applyAlignment="1">
      <alignment vertical="center" shrinkToFit="1"/>
    </xf>
    <xf numFmtId="186" fontId="43" fillId="0" borderId="0" xfId="5" applyNumberFormat="1" applyFont="1" applyFill="1" applyBorder="1" applyAlignment="1">
      <alignment vertical="center" shrinkToFit="1"/>
    </xf>
    <xf numFmtId="180" fontId="43" fillId="0" borderId="0" xfId="5" quotePrefix="1" applyNumberFormat="1" applyFont="1" applyFill="1" applyBorder="1" applyAlignment="1">
      <alignment horizontal="right" vertical="center" shrinkToFit="1"/>
    </xf>
    <xf numFmtId="192" fontId="43" fillId="0" borderId="0" xfId="5" quotePrefix="1" applyNumberFormat="1" applyFont="1" applyFill="1" applyBorder="1" applyAlignment="1">
      <alignment horizontal="right" vertical="center" shrinkToFit="1"/>
    </xf>
    <xf numFmtId="180" fontId="42" fillId="0" borderId="18" xfId="4" applyNumberFormat="1" applyFont="1" applyFill="1" applyBorder="1" applyAlignment="1">
      <alignment vertical="center" shrinkToFit="1"/>
    </xf>
    <xf numFmtId="186" fontId="42" fillId="0" borderId="18" xfId="5" applyNumberFormat="1" applyFont="1" applyFill="1" applyBorder="1" applyAlignment="1">
      <alignment vertical="center" shrinkToFit="1"/>
    </xf>
    <xf numFmtId="180" fontId="43" fillId="0" borderId="12" xfId="5" applyNumberFormat="1" applyFont="1" applyFill="1" applyBorder="1" applyAlignment="1">
      <alignment vertical="center" shrinkToFit="1"/>
    </xf>
    <xf numFmtId="186" fontId="43" fillId="0" borderId="12" xfId="5" applyNumberFormat="1" applyFont="1" applyFill="1" applyBorder="1" applyAlignment="1">
      <alignment vertical="center" shrinkToFit="1"/>
    </xf>
    <xf numFmtId="180" fontId="42" fillId="0" borderId="20" xfId="5" applyNumberFormat="1" applyFont="1" applyFill="1" applyBorder="1" applyAlignment="1">
      <alignment vertical="center" shrinkToFit="1"/>
    </xf>
    <xf numFmtId="192" fontId="42" fillId="0" borderId="20" xfId="5" applyNumberFormat="1" applyFont="1" applyFill="1" applyBorder="1" applyAlignment="1">
      <alignment vertical="center" shrinkToFit="1"/>
    </xf>
    <xf numFmtId="186" fontId="43" fillId="0" borderId="16" xfId="5" applyNumberFormat="1" applyFont="1" applyFill="1" applyBorder="1" applyAlignment="1">
      <alignment vertical="center" shrinkToFit="1"/>
    </xf>
    <xf numFmtId="180" fontId="42" fillId="0" borderId="0" xfId="5" applyNumberFormat="1" applyFont="1" applyBorder="1" applyAlignment="1">
      <alignment vertical="center"/>
    </xf>
    <xf numFmtId="180" fontId="42" fillId="0" borderId="20" xfId="5" applyNumberFormat="1" applyFont="1" applyBorder="1" applyAlignment="1">
      <alignment vertical="center"/>
    </xf>
    <xf numFmtId="180" fontId="42" fillId="0" borderId="12" xfId="5" applyNumberFormat="1" applyFont="1" applyBorder="1" applyAlignment="1">
      <alignment horizontal="right" vertical="center"/>
    </xf>
    <xf numFmtId="180" fontId="42" fillId="0" borderId="0" xfId="5" applyNumberFormat="1" applyFont="1" applyFill="1" applyBorder="1" applyAlignment="1">
      <alignment vertical="center"/>
    </xf>
    <xf numFmtId="202" fontId="42" fillId="0" borderId="20" xfId="17" applyNumberFormat="1" applyFont="1" applyBorder="1" applyAlignment="1">
      <alignment horizontal="right" vertical="center"/>
    </xf>
    <xf numFmtId="187" fontId="42" fillId="0" borderId="12" xfId="17" applyNumberFormat="1" applyFont="1" applyBorder="1" applyAlignment="1">
      <alignment horizontal="right" vertical="center"/>
    </xf>
    <xf numFmtId="187" fontId="42" fillId="0" borderId="0" xfId="5" applyNumberFormat="1" applyFont="1" applyBorder="1" applyAlignment="1">
      <alignment horizontal="right" vertical="center"/>
    </xf>
    <xf numFmtId="187" fontId="42" fillId="0" borderId="0" xfId="17" applyNumberFormat="1" applyFont="1" applyAlignment="1">
      <alignment vertical="center"/>
    </xf>
    <xf numFmtId="180" fontId="42" fillId="0" borderId="20" xfId="17" applyNumberFormat="1" applyFont="1" applyBorder="1" applyAlignment="1">
      <alignment vertical="center"/>
    </xf>
    <xf numFmtId="180" fontId="42" fillId="0" borderId="12" xfId="17" applyNumberFormat="1" applyFont="1" applyBorder="1" applyAlignment="1">
      <alignment vertical="center"/>
    </xf>
    <xf numFmtId="180" fontId="42" fillId="0" borderId="0" xfId="5" applyNumberFormat="1" applyFont="1" applyFill="1" applyBorder="1" applyAlignment="1">
      <alignment horizontal="right" vertical="center"/>
    </xf>
    <xf numFmtId="181" fontId="42" fillId="0" borderId="0" xfId="17" applyNumberFormat="1" applyFont="1" applyAlignment="1">
      <alignment vertical="center"/>
    </xf>
    <xf numFmtId="181" fontId="42" fillId="0" borderId="16" xfId="17" applyNumberFormat="1" applyFont="1" applyBorder="1" applyAlignment="1">
      <alignment vertical="center"/>
    </xf>
    <xf numFmtId="180" fontId="43" fillId="0" borderId="0" xfId="5" applyNumberFormat="1" applyFont="1" applyFill="1" applyAlignment="1">
      <alignment vertical="center"/>
    </xf>
    <xf numFmtId="181" fontId="43" fillId="0" borderId="0" xfId="5" applyNumberFormat="1" applyFont="1" applyAlignment="1">
      <alignment vertical="center"/>
    </xf>
    <xf numFmtId="180" fontId="42" fillId="0" borderId="0" xfId="5" applyNumberFormat="1" applyFont="1" applyFill="1" applyAlignment="1">
      <alignment vertical="center"/>
    </xf>
    <xf numFmtId="181" fontId="42" fillId="0" borderId="0" xfId="5" applyNumberFormat="1" applyFont="1" applyAlignment="1">
      <alignment vertical="center"/>
    </xf>
    <xf numFmtId="183" fontId="43" fillId="0" borderId="0" xfId="17" applyNumberFormat="1" applyFont="1" applyAlignment="1">
      <alignment vertical="center"/>
    </xf>
    <xf numFmtId="180" fontId="43" fillId="0" borderId="0" xfId="5" applyNumberFormat="1" applyFont="1" applyAlignment="1">
      <alignment vertical="center"/>
    </xf>
    <xf numFmtId="181" fontId="18" fillId="0" borderId="16" xfId="5" applyNumberFormat="1" applyFont="1" applyBorder="1" applyAlignment="1">
      <alignment vertical="center"/>
    </xf>
    <xf numFmtId="180" fontId="42" fillId="0" borderId="23" xfId="4" applyNumberFormat="1" applyFont="1" applyBorder="1" applyAlignment="1">
      <alignment vertical="center"/>
    </xf>
    <xf numFmtId="180" fontId="42" fillId="0" borderId="25" xfId="4" applyNumberFormat="1" applyFont="1" applyBorder="1" applyAlignment="1">
      <alignment vertical="center"/>
    </xf>
    <xf numFmtId="186" fontId="24" fillId="0" borderId="0" xfId="5" applyNumberFormat="1" applyFont="1" applyBorder="1" applyAlignment="1">
      <alignment vertical="center" shrinkToFit="1"/>
    </xf>
    <xf numFmtId="180" fontId="24" fillId="0" borderId="0" xfId="5" quotePrefix="1" applyNumberFormat="1" applyFont="1" applyBorder="1" applyAlignment="1">
      <alignment horizontal="right" vertical="center" shrinkToFit="1"/>
    </xf>
    <xf numFmtId="192" fontId="24" fillId="0" borderId="0" xfId="5" quotePrefix="1" applyNumberFormat="1" applyFont="1" applyBorder="1" applyAlignment="1">
      <alignment horizontal="right" vertical="center" shrinkToFit="1"/>
    </xf>
    <xf numFmtId="180" fontId="24" fillId="0" borderId="12" xfId="5" applyNumberFormat="1" applyFont="1" applyBorder="1" applyAlignment="1">
      <alignment vertical="center" shrinkToFit="1"/>
    </xf>
    <xf numFmtId="186" fontId="24" fillId="0" borderId="12" xfId="5" applyNumberFormat="1" applyFont="1" applyBorder="1" applyAlignment="1">
      <alignment vertical="center" shrinkToFit="1"/>
    </xf>
    <xf numFmtId="180" fontId="24" fillId="0" borderId="16" xfId="5" applyNumberFormat="1" applyFont="1" applyFill="1" applyBorder="1" applyAlignment="1">
      <alignment horizontal="right" vertical="center" shrinkToFit="1"/>
    </xf>
    <xf numFmtId="186" fontId="24" fillId="0" borderId="16" xfId="5" applyNumberFormat="1" applyFont="1" applyBorder="1" applyAlignment="1">
      <alignment vertical="center" shrinkToFit="1"/>
    </xf>
    <xf numFmtId="192" fontId="24" fillId="0" borderId="0" xfId="4" quotePrefix="1" applyNumberFormat="1" applyFont="1" applyBorder="1" applyAlignment="1">
      <alignment horizontal="right" vertical="center" shrinkToFit="1"/>
    </xf>
    <xf numFmtId="192" fontId="24" fillId="0" borderId="0" xfId="4" applyNumberFormat="1" applyFont="1" applyBorder="1" applyAlignment="1">
      <alignment horizontal="right" vertical="center" shrinkToFit="1"/>
    </xf>
    <xf numFmtId="180" fontId="43" fillId="0" borderId="0" xfId="4" quotePrefix="1" applyNumberFormat="1" applyFont="1" applyFill="1" applyBorder="1" applyAlignment="1">
      <alignment horizontal="right" vertical="center" shrinkToFit="1"/>
    </xf>
    <xf numFmtId="180" fontId="43" fillId="0" borderId="0" xfId="5" quotePrefix="1" applyNumberFormat="1" applyFont="1" applyBorder="1" applyAlignment="1">
      <alignment horizontal="right" vertical="center" shrinkToFit="1"/>
    </xf>
    <xf numFmtId="181" fontId="43" fillId="0" borderId="0" xfId="1" applyNumberFormat="1" applyFont="1" applyBorder="1" applyAlignment="1" applyProtection="1">
      <alignment vertical="center"/>
    </xf>
    <xf numFmtId="181" fontId="43" fillId="0" borderId="16" xfId="1" applyNumberFormat="1" applyFont="1" applyBorder="1" applyAlignment="1" applyProtection="1">
      <alignment vertical="center"/>
    </xf>
    <xf numFmtId="192" fontId="43" fillId="0" borderId="0" xfId="5" quotePrefix="1" applyNumberFormat="1" applyFont="1" applyBorder="1" applyAlignment="1">
      <alignment horizontal="right" vertical="center" shrinkToFit="1"/>
    </xf>
    <xf numFmtId="0" fontId="24" fillId="2" borderId="10" xfId="4" applyNumberFormat="1" applyFont="1" applyFill="1" applyBorder="1" applyAlignment="1">
      <alignment horizontal="center" vertical="center"/>
    </xf>
    <xf numFmtId="180" fontId="24" fillId="0" borderId="20" xfId="5" applyNumberFormat="1" applyFont="1" applyBorder="1" applyAlignment="1">
      <alignment vertical="center"/>
    </xf>
    <xf numFmtId="180" fontId="24" fillId="0" borderId="12" xfId="5" applyNumberFormat="1" applyFont="1" applyBorder="1" applyAlignment="1">
      <alignment horizontal="right" vertical="center"/>
    </xf>
    <xf numFmtId="202" fontId="24" fillId="0" borderId="20" xfId="17" applyNumberFormat="1" applyFont="1" applyBorder="1" applyAlignment="1">
      <alignment horizontal="right" vertical="center"/>
    </xf>
    <xf numFmtId="187" fontId="24" fillId="0" borderId="12" xfId="17" applyNumberFormat="1" applyFont="1" applyBorder="1" applyAlignment="1">
      <alignment horizontal="right" vertical="center"/>
    </xf>
    <xf numFmtId="187" fontId="24" fillId="0" borderId="0" xfId="5" applyNumberFormat="1" applyFont="1" applyBorder="1" applyAlignment="1">
      <alignment horizontal="right" vertical="center"/>
    </xf>
    <xf numFmtId="180" fontId="24" fillId="0" borderId="20" xfId="17" applyNumberFormat="1" applyFont="1" applyBorder="1" applyAlignment="1">
      <alignment vertical="center"/>
    </xf>
    <xf numFmtId="180" fontId="24" fillId="0" borderId="12" xfId="17" applyNumberFormat="1" applyFont="1" applyBorder="1" applyAlignment="1">
      <alignment vertical="center"/>
    </xf>
    <xf numFmtId="183" fontId="43" fillId="0" borderId="0" xfId="5" applyNumberFormat="1" applyFont="1" applyAlignment="1">
      <alignment horizontal="right" vertical="center"/>
    </xf>
    <xf numFmtId="180" fontId="42" fillId="0" borderId="0" xfId="4" applyNumberFormat="1" applyFont="1" applyFill="1" applyBorder="1" applyAlignment="1">
      <alignment horizontal="right" vertical="center" shrinkToFit="1"/>
    </xf>
    <xf numFmtId="180" fontId="42" fillId="0" borderId="18" xfId="4" applyNumberFormat="1" applyFont="1" applyFill="1" applyBorder="1" applyAlignment="1">
      <alignment vertical="center"/>
    </xf>
    <xf numFmtId="38" fontId="8" fillId="0" borderId="0" xfId="4" applyFont="1" applyFill="1" applyBorder="1" applyAlignment="1" applyProtection="1">
      <alignment horizontal="center"/>
    </xf>
    <xf numFmtId="180" fontId="42" fillId="0" borderId="0" xfId="5" applyNumberFormat="1" applyFont="1" applyAlignment="1">
      <alignment horizontal="right" vertical="center"/>
    </xf>
    <xf numFmtId="186" fontId="24" fillId="2" borderId="11" xfId="4" applyNumberFormat="1" applyFont="1" applyFill="1" applyBorder="1" applyAlignment="1">
      <alignment horizontal="center" vertical="center"/>
    </xf>
    <xf numFmtId="186" fontId="24" fillId="2" borderId="14" xfId="4" applyNumberFormat="1" applyFont="1" applyFill="1" applyBorder="1" applyAlignment="1">
      <alignment horizontal="center" vertical="center"/>
    </xf>
    <xf numFmtId="186" fontId="24" fillId="2" borderId="10" xfId="4" applyNumberFormat="1" applyFont="1" applyFill="1" applyBorder="1" applyAlignment="1">
      <alignment horizontal="center" vertical="center"/>
    </xf>
    <xf numFmtId="186" fontId="24" fillId="0" borderId="0" xfId="5" applyNumberFormat="1" applyFont="1" applyFill="1" applyBorder="1" applyAlignment="1">
      <alignment vertical="center" shrinkToFit="1"/>
    </xf>
    <xf numFmtId="180" fontId="24" fillId="0" borderId="12" xfId="5" applyNumberFormat="1" applyFont="1" applyFill="1" applyBorder="1" applyAlignment="1">
      <alignment vertical="center" shrinkToFit="1"/>
    </xf>
    <xf numFmtId="186" fontId="24" fillId="0" borderId="12" xfId="5" applyNumberFormat="1" applyFont="1" applyFill="1" applyBorder="1" applyAlignment="1">
      <alignment vertical="center" shrinkToFit="1"/>
    </xf>
    <xf numFmtId="180" fontId="24" fillId="0" borderId="0" xfId="5" quotePrefix="1" applyNumberFormat="1" applyFont="1" applyFill="1" applyBorder="1" applyAlignment="1">
      <alignment horizontal="right" vertical="center" shrinkToFit="1"/>
    </xf>
    <xf numFmtId="192" fontId="24" fillId="0" borderId="0" xfId="5" quotePrefix="1" applyNumberFormat="1" applyFont="1" applyFill="1" applyBorder="1" applyAlignment="1">
      <alignment horizontal="right" vertical="center" shrinkToFit="1"/>
    </xf>
    <xf numFmtId="180" fontId="24" fillId="0" borderId="16" xfId="5" applyNumberFormat="1" applyFont="1" applyFill="1" applyBorder="1" applyAlignment="1">
      <alignment vertical="center" shrinkToFit="1"/>
    </xf>
    <xf numFmtId="186" fontId="24" fillId="0" borderId="16" xfId="5" applyNumberFormat="1" applyFont="1" applyFill="1" applyBorder="1" applyAlignment="1">
      <alignment vertical="center" shrinkToFit="1"/>
    </xf>
    <xf numFmtId="38" fontId="42" fillId="0" borderId="30" xfId="4" applyFont="1" applyBorder="1" applyAlignment="1">
      <alignment horizontal="right" vertical="center"/>
    </xf>
    <xf numFmtId="180" fontId="24" fillId="0" borderId="0" xfId="5" applyNumberFormat="1" applyFont="1" applyFill="1" applyAlignment="1">
      <alignment vertical="center"/>
    </xf>
    <xf numFmtId="183" fontId="24" fillId="0" borderId="0" xfId="5" applyNumberFormat="1" applyFont="1" applyAlignment="1">
      <alignment horizontal="right" vertical="center"/>
    </xf>
    <xf numFmtId="205" fontId="24" fillId="0" borderId="0" xfId="5" applyNumberFormat="1" applyFont="1" applyAlignment="1">
      <alignment horizontal="right" vertical="center"/>
    </xf>
    <xf numFmtId="183" fontId="24" fillId="0" borderId="0" xfId="17" applyNumberFormat="1" applyFont="1" applyAlignment="1">
      <alignment vertical="center"/>
    </xf>
    <xf numFmtId="180" fontId="28" fillId="0" borderId="0" xfId="5" applyNumberFormat="1" applyFont="1" applyAlignment="1">
      <alignment vertical="center"/>
    </xf>
    <xf numFmtId="181" fontId="28" fillId="0" borderId="0" xfId="5" applyNumberFormat="1" applyFont="1" applyAlignment="1">
      <alignment vertical="center"/>
    </xf>
    <xf numFmtId="180" fontId="28" fillId="0" borderId="16" xfId="5" applyNumberFormat="1" applyFont="1" applyBorder="1" applyAlignment="1">
      <alignment vertical="center"/>
    </xf>
    <xf numFmtId="181" fontId="28" fillId="0" borderId="16" xfId="5" applyNumberFormat="1" applyFont="1" applyBorder="1" applyAlignment="1">
      <alignment vertical="center"/>
    </xf>
    <xf numFmtId="183" fontId="42" fillId="0" borderId="0" xfId="5" applyNumberFormat="1" applyFont="1" applyAlignment="1">
      <alignment horizontal="right" vertical="center"/>
    </xf>
    <xf numFmtId="180" fontId="42" fillId="0" borderId="18" xfId="5" applyNumberFormat="1" applyFont="1" applyFill="1" applyBorder="1" applyAlignment="1">
      <alignment vertical="center" shrinkToFit="1"/>
    </xf>
    <xf numFmtId="41" fontId="24" fillId="0" borderId="0" xfId="4" applyNumberFormat="1" applyFont="1" applyBorder="1" applyAlignment="1">
      <alignment horizontal="right" vertical="center" shrinkToFit="1"/>
    </xf>
    <xf numFmtId="41" fontId="24" fillId="0" borderId="0" xfId="4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top" wrapText="1"/>
    </xf>
    <xf numFmtId="180" fontId="43" fillId="0" borderId="0" xfId="4" applyNumberFormat="1" applyFont="1" applyFill="1" applyBorder="1" applyAlignment="1">
      <alignment vertical="center"/>
    </xf>
    <xf numFmtId="180" fontId="43" fillId="0" borderId="20" xfId="4" applyNumberFormat="1" applyFont="1" applyFill="1" applyBorder="1" applyAlignment="1">
      <alignment vertical="center"/>
    </xf>
    <xf numFmtId="38" fontId="24" fillId="0" borderId="0" xfId="4" applyFont="1" applyBorder="1" applyAlignment="1" applyProtection="1">
      <alignment vertical="center"/>
    </xf>
    <xf numFmtId="41" fontId="43" fillId="0" borderId="0" xfId="4" applyNumberFormat="1" applyFont="1" applyFill="1" applyBorder="1" applyAlignment="1">
      <alignment vertical="center"/>
    </xf>
    <xf numFmtId="180" fontId="42" fillId="0" borderId="12" xfId="4" applyNumberFormat="1" applyFont="1" applyFill="1" applyBorder="1" applyAlignment="1">
      <alignment vertical="center"/>
    </xf>
    <xf numFmtId="38" fontId="42" fillId="2" borderId="10" xfId="4" applyFont="1" applyFill="1" applyBorder="1" applyAlignment="1">
      <alignment horizontal="center" vertical="center"/>
    </xf>
    <xf numFmtId="180" fontId="43" fillId="0" borderId="0" xfId="4" applyNumberFormat="1" applyFont="1" applyFill="1" applyBorder="1" applyAlignment="1" applyProtection="1">
      <alignment vertical="center"/>
      <protection locked="0"/>
    </xf>
    <xf numFmtId="180" fontId="43" fillId="0" borderId="0" xfId="4" applyNumberFormat="1" applyFont="1" applyFill="1" applyBorder="1" applyAlignment="1" applyProtection="1">
      <alignment horizontal="right" vertical="center"/>
      <protection locked="0"/>
    </xf>
    <xf numFmtId="180" fontId="43" fillId="0" borderId="16" xfId="4" applyNumberFormat="1" applyFont="1" applyFill="1" applyBorder="1" applyAlignment="1" applyProtection="1">
      <alignment vertical="center"/>
      <protection locked="0"/>
    </xf>
    <xf numFmtId="0" fontId="24" fillId="2" borderId="1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38" fontId="24" fillId="2" borderId="10" xfId="4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80" fontId="42" fillId="0" borderId="16" xfId="4" applyNumberFormat="1" applyFont="1" applyBorder="1" applyAlignment="1">
      <alignment vertical="center"/>
    </xf>
    <xf numFmtId="180" fontId="24" fillId="0" borderId="0" xfId="4" applyNumberFormat="1" applyFont="1" applyBorder="1" applyAlignment="1">
      <alignment vertical="center"/>
    </xf>
    <xf numFmtId="180" fontId="24" fillId="0" borderId="9" xfId="4" applyNumberFormat="1" applyFont="1" applyBorder="1" applyAlignment="1">
      <alignment vertical="center"/>
    </xf>
    <xf numFmtId="0" fontId="24" fillId="2" borderId="3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42" fillId="4" borderId="11" xfId="0" applyFont="1" applyFill="1" applyBorder="1" applyAlignment="1">
      <alignment horizontal="center" vertical="center"/>
    </xf>
    <xf numFmtId="0" fontId="42" fillId="4" borderId="13" xfId="0" applyFont="1" applyFill="1" applyBorder="1" applyAlignment="1">
      <alignment horizontal="center" vertical="center"/>
    </xf>
    <xf numFmtId="180" fontId="24" fillId="0" borderId="0" xfId="4" applyNumberFormat="1" applyFont="1" applyBorder="1" applyAlignment="1">
      <alignment horizontal="center" vertical="center"/>
    </xf>
    <xf numFmtId="38" fontId="42" fillId="2" borderId="11" xfId="4" applyFont="1" applyFill="1" applyBorder="1" applyAlignment="1">
      <alignment horizontal="center" vertical="center"/>
    </xf>
    <xf numFmtId="38" fontId="42" fillId="2" borderId="13" xfId="4" applyFont="1" applyFill="1" applyBorder="1" applyAlignment="1">
      <alignment horizontal="center" vertical="center"/>
    </xf>
    <xf numFmtId="38" fontId="42" fillId="2" borderId="10" xfId="4" applyFont="1" applyFill="1" applyBorder="1" applyAlignment="1">
      <alignment horizontal="center" vertical="center"/>
    </xf>
    <xf numFmtId="38" fontId="24" fillId="2" borderId="4" xfId="4" applyFont="1" applyFill="1" applyBorder="1" applyAlignment="1">
      <alignment horizontal="center" vertical="center"/>
    </xf>
    <xf numFmtId="38" fontId="24" fillId="2" borderId="5" xfId="4" applyFont="1" applyFill="1" applyBorder="1" applyAlignment="1">
      <alignment horizontal="center" vertical="center"/>
    </xf>
    <xf numFmtId="38" fontId="24" fillId="2" borderId="11" xfId="4" applyFont="1" applyFill="1" applyBorder="1" applyAlignment="1">
      <alignment horizontal="center" vertical="center"/>
    </xf>
    <xf numFmtId="38" fontId="24" fillId="2" borderId="13" xfId="4" applyFont="1" applyFill="1" applyBorder="1" applyAlignment="1">
      <alignment horizontal="center" vertical="center"/>
    </xf>
    <xf numFmtId="38" fontId="24" fillId="2" borderId="14" xfId="4" applyFont="1" applyFill="1" applyBorder="1" applyAlignment="1">
      <alignment horizontal="center" vertical="center"/>
    </xf>
    <xf numFmtId="6" fontId="24" fillId="2" borderId="18" xfId="10" applyFont="1" applyFill="1" applyBorder="1" applyAlignment="1" applyProtection="1">
      <alignment horizontal="center" vertical="center"/>
    </xf>
    <xf numFmtId="6" fontId="24" fillId="2" borderId="16" xfId="10" applyFont="1" applyFill="1" applyBorder="1" applyAlignment="1" applyProtection="1">
      <alignment horizontal="center" vertical="center"/>
    </xf>
    <xf numFmtId="186" fontId="24" fillId="2" borderId="10" xfId="4" applyNumberFormat="1" applyFont="1" applyFill="1" applyBorder="1" applyAlignment="1">
      <alignment horizontal="center" vertical="center"/>
    </xf>
    <xf numFmtId="186" fontId="24" fillId="2" borderId="14" xfId="4" applyNumberFormat="1" applyFont="1" applyFill="1" applyBorder="1" applyAlignment="1">
      <alignment horizontal="center" vertical="center"/>
    </xf>
    <xf numFmtId="186" fontId="29" fillId="0" borderId="13" xfId="4" applyNumberFormat="1" applyFont="1" applyFill="1" applyBorder="1" applyAlignment="1">
      <alignment horizontal="center" vertical="center"/>
    </xf>
    <xf numFmtId="186" fontId="29" fillId="0" borderId="14" xfId="4" applyNumberFormat="1" applyFont="1" applyFill="1" applyBorder="1" applyAlignment="1">
      <alignment horizontal="center" vertical="center"/>
    </xf>
    <xf numFmtId="186" fontId="24" fillId="2" borderId="18" xfId="4" applyNumberFormat="1" applyFont="1" applyFill="1" applyBorder="1" applyAlignment="1">
      <alignment horizontal="center" vertical="center"/>
    </xf>
    <xf numFmtId="186" fontId="24" fillId="2" borderId="16" xfId="4" applyNumberFormat="1" applyFont="1" applyFill="1" applyBorder="1" applyAlignment="1">
      <alignment horizontal="center" vertical="center"/>
    </xf>
    <xf numFmtId="186" fontId="24" fillId="0" borderId="15" xfId="4" applyNumberFormat="1" applyFont="1" applyBorder="1" applyAlignment="1">
      <alignment horizontal="center" vertical="center" textRotation="255" shrinkToFit="1"/>
    </xf>
    <xf numFmtId="186" fontId="24" fillId="0" borderId="8" xfId="4" applyNumberFormat="1" applyFont="1" applyBorder="1" applyAlignment="1">
      <alignment horizontal="center" vertical="center" textRotation="255" shrinkToFit="1"/>
    </xf>
    <xf numFmtId="186" fontId="24" fillId="0" borderId="19" xfId="4" applyNumberFormat="1" applyFont="1" applyBorder="1" applyAlignment="1">
      <alignment horizontal="center" vertical="center" textRotation="255"/>
    </xf>
    <xf numFmtId="186" fontId="24" fillId="0" borderId="15" xfId="4" applyNumberFormat="1" applyFont="1" applyBorder="1" applyAlignment="1">
      <alignment horizontal="center" vertical="center" textRotation="255"/>
    </xf>
    <xf numFmtId="186" fontId="24" fillId="0" borderId="8" xfId="4" applyNumberFormat="1" applyFont="1" applyBorder="1" applyAlignment="1">
      <alignment horizontal="center" vertical="center" textRotation="255"/>
    </xf>
    <xf numFmtId="186" fontId="42" fillId="2" borderId="10" xfId="4" applyNumberFormat="1" applyFont="1" applyFill="1" applyBorder="1" applyAlignment="1">
      <alignment horizontal="center" vertical="center"/>
    </xf>
    <xf numFmtId="186" fontId="42" fillId="2" borderId="11" xfId="4" applyNumberFormat="1" applyFont="1" applyFill="1" applyBorder="1" applyAlignment="1">
      <alignment horizontal="center" vertical="center"/>
    </xf>
    <xf numFmtId="186" fontId="24" fillId="2" borderId="1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15" xfId="0" applyFont="1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4" fillId="0" borderId="1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180" fontId="24" fillId="2" borderId="13" xfId="4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31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42" fillId="4" borderId="10" xfId="0" applyFont="1" applyFill="1" applyBorder="1" applyAlignment="1">
      <alignment horizontal="center" vertical="center"/>
    </xf>
    <xf numFmtId="0" fontId="42" fillId="4" borderId="10" xfId="17" applyFont="1" applyFill="1" applyBorder="1" applyAlignment="1">
      <alignment horizontal="center" vertical="center"/>
    </xf>
    <xf numFmtId="0" fontId="42" fillId="2" borderId="11" xfId="17" applyFont="1" applyFill="1" applyBorder="1" applyAlignment="1">
      <alignment horizontal="center" vertical="center"/>
    </xf>
    <xf numFmtId="0" fontId="24" fillId="4" borderId="11" xfId="17" applyFont="1" applyFill="1" applyBorder="1" applyAlignment="1">
      <alignment horizontal="center" vertical="center"/>
    </xf>
    <xf numFmtId="0" fontId="24" fillId="4" borderId="13" xfId="17" applyFont="1" applyFill="1" applyBorder="1" applyAlignment="1">
      <alignment horizontal="center" vertical="center"/>
    </xf>
    <xf numFmtId="0" fontId="24" fillId="4" borderId="14" xfId="17" applyFont="1" applyFill="1" applyBorder="1" applyAlignment="1">
      <alignment horizontal="center" vertical="center"/>
    </xf>
    <xf numFmtId="0" fontId="24" fillId="2" borderId="11" xfId="17" applyFont="1" applyFill="1" applyBorder="1" applyAlignment="1">
      <alignment horizontal="center" vertical="center"/>
    </xf>
    <xf numFmtId="0" fontId="24" fillId="4" borderId="10" xfId="17" applyFont="1" applyFill="1" applyBorder="1" applyAlignment="1">
      <alignment horizontal="center" vertical="center"/>
    </xf>
    <xf numFmtId="0" fontId="40" fillId="3" borderId="0" xfId="0" applyFont="1" applyFill="1" applyAlignment="1">
      <alignment horizontal="center" vertical="top" wrapText="1"/>
    </xf>
    <xf numFmtId="0" fontId="42" fillId="0" borderId="25" xfId="0" applyFont="1" applyBorder="1" applyAlignment="1">
      <alignment horizontal="distributed" vertical="center"/>
    </xf>
    <xf numFmtId="0" fontId="43" fillId="0" borderId="25" xfId="0" applyFont="1" applyBorder="1" applyAlignment="1">
      <alignment horizontal="distributed" vertical="center"/>
    </xf>
    <xf numFmtId="0" fontId="43" fillId="0" borderId="26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4" fillId="0" borderId="32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1" xfId="0" applyFont="1" applyBorder="1" applyAlignment="1">
      <alignment horizontal="distributed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horizontal="distributed" vertical="center" wrapText="1"/>
    </xf>
    <xf numFmtId="0" fontId="24" fillId="0" borderId="1" xfId="0" applyFont="1" applyBorder="1" applyAlignment="1">
      <alignment horizontal="distributed" vertical="center" wrapText="1"/>
    </xf>
    <xf numFmtId="0" fontId="42" fillId="0" borderId="0" xfId="0" applyFont="1" applyAlignment="1">
      <alignment horizontal="distributed" vertical="center"/>
    </xf>
    <xf numFmtId="0" fontId="43" fillId="0" borderId="0" xfId="0" applyFont="1" applyAlignment="1">
      <alignment horizontal="distributed" vertical="center"/>
    </xf>
    <xf numFmtId="0" fontId="43" fillId="0" borderId="1" xfId="0" applyFont="1" applyBorder="1" applyAlignment="1">
      <alignment horizontal="distributed" vertical="center"/>
    </xf>
    <xf numFmtId="0" fontId="42" fillId="0" borderId="23" xfId="0" applyFont="1" applyBorder="1" applyAlignment="1">
      <alignment horizontal="distributed" vertical="center"/>
    </xf>
    <xf numFmtId="0" fontId="42" fillId="0" borderId="24" xfId="0" applyFont="1" applyBorder="1" applyAlignment="1">
      <alignment horizontal="distributed" vertical="center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80" fontId="24" fillId="0" borderId="33" xfId="4" applyNumberFormat="1" applyFont="1" applyBorder="1" applyAlignment="1" applyProtection="1">
      <alignment vertical="center"/>
    </xf>
    <xf numFmtId="180" fontId="24" fillId="0" borderId="18" xfId="4" applyNumberFormat="1" applyFont="1" applyBorder="1" applyAlignment="1" applyProtection="1">
      <alignment vertical="center"/>
    </xf>
    <xf numFmtId="180" fontId="24" fillId="0" borderId="18" xfId="4" applyNumberFormat="1" applyFont="1" applyBorder="1" applyAlignment="1">
      <alignment vertical="center"/>
    </xf>
    <xf numFmtId="180" fontId="24" fillId="0" borderId="9" xfId="4" applyNumberFormat="1" applyFont="1" applyBorder="1" applyAlignment="1" applyProtection="1">
      <alignment vertical="center"/>
    </xf>
    <xf numFmtId="180" fontId="24" fillId="0" borderId="0" xfId="4" applyNumberFormat="1" applyFont="1" applyBorder="1" applyAlignment="1" applyProtection="1">
      <alignment vertical="center"/>
    </xf>
    <xf numFmtId="180" fontId="42" fillId="0" borderId="34" xfId="4" applyNumberFormat="1" applyFont="1" applyBorder="1" applyAlignment="1" applyProtection="1">
      <alignment vertical="center"/>
    </xf>
    <xf numFmtId="180" fontId="42" fillId="0" borderId="16" xfId="4" applyNumberFormat="1" applyFont="1" applyBorder="1" applyAlignment="1" applyProtection="1">
      <alignment vertical="center"/>
    </xf>
    <xf numFmtId="180" fontId="24" fillId="0" borderId="0" xfId="4" applyNumberFormat="1" applyFont="1" applyBorder="1" applyAlignment="1" applyProtection="1">
      <alignment horizontal="center" vertical="center"/>
    </xf>
    <xf numFmtId="38" fontId="17" fillId="0" borderId="0" xfId="5" applyFont="1" applyAlignment="1"/>
    <xf numFmtId="180" fontId="42" fillId="0" borderId="16" xfId="5" applyNumberFormat="1" applyFont="1" applyBorder="1" applyAlignment="1">
      <alignment vertical="center"/>
    </xf>
    <xf numFmtId="180" fontId="42" fillId="0" borderId="34" xfId="5" applyNumberFormat="1" applyFont="1" applyBorder="1" applyAlignment="1">
      <alignment vertical="center"/>
    </xf>
    <xf numFmtId="38" fontId="17" fillId="0" borderId="0" xfId="4" applyFont="1" applyAlignment="1"/>
    <xf numFmtId="38" fontId="24" fillId="2" borderId="11" xfId="4" applyFont="1" applyFill="1" applyBorder="1" applyAlignment="1">
      <alignment horizontal="center" vertical="center" shrinkToFit="1"/>
    </xf>
    <xf numFmtId="38" fontId="24" fillId="2" borderId="13" xfId="4" applyFont="1" applyFill="1" applyBorder="1" applyAlignment="1">
      <alignment horizontal="center" vertical="center" shrinkToFit="1"/>
    </xf>
  </cellXfs>
  <cellStyles count="29">
    <cellStyle name="パーセント" xfId="1" builtinId="5"/>
    <cellStyle name="パーセント 2" xfId="2" xr:uid="{00000000-0005-0000-0000-000001000000}"/>
    <cellStyle name="パーセント 3" xfId="15" xr:uid="{00000000-0005-0000-0000-000002000000}"/>
    <cellStyle name="パーセント 4" xfId="27" xr:uid="{00000000-0005-0000-0000-000003000000}"/>
    <cellStyle name="ハイパーリンク" xfId="3" builtinId="8"/>
    <cellStyle name="ハイパーリンク 2" xfId="23" xr:uid="{00000000-0005-0000-0000-000005000000}"/>
    <cellStyle name="桁区切り" xfId="4" builtinId="6"/>
    <cellStyle name="桁区切り 2" xfId="5" xr:uid="{00000000-0005-0000-0000-000007000000}"/>
    <cellStyle name="桁区切り 2 3" xfId="6" xr:uid="{00000000-0005-0000-0000-000008000000}"/>
    <cellStyle name="桁区切り 2 3 2" xfId="16" xr:uid="{00000000-0005-0000-0000-000009000000}"/>
    <cellStyle name="桁区切り 3" xfId="13" xr:uid="{00000000-0005-0000-0000-00000A000000}"/>
    <cellStyle name="桁区切り 4" xfId="26" xr:uid="{00000000-0005-0000-0000-00000B000000}"/>
    <cellStyle name="桁区切り[0]_P110生活保護の推移" xfId="7" xr:uid="{00000000-0005-0000-0000-00000C000000}"/>
    <cellStyle name="桁区切り[0]_P74-75水道決算" xfId="8" xr:uid="{00000000-0005-0000-0000-000010000000}"/>
    <cellStyle name="桁区切り[0]_P74-75水道決算_1" xfId="9" xr:uid="{00000000-0005-0000-0000-000011000000}"/>
    <cellStyle name="通貨" xfId="10" builtinId="7"/>
    <cellStyle name="通貨 2" xfId="24" xr:uid="{00000000-0005-0000-0000-000015000000}"/>
    <cellStyle name="標準" xfId="0" builtinId="0"/>
    <cellStyle name="標準 2" xfId="11" xr:uid="{00000000-0005-0000-0000-000017000000}"/>
    <cellStyle name="標準 2 2" xfId="18" xr:uid="{00000000-0005-0000-0000-000018000000}"/>
    <cellStyle name="標準 2 2 2" xfId="28" xr:uid="{266D1803-D11B-4FF5-99B2-57AE9EC2CFAE}"/>
    <cellStyle name="標準 2 3" xfId="12" xr:uid="{00000000-0005-0000-0000-000019000000}"/>
    <cellStyle name="標準 2 4" xfId="17" xr:uid="{00000000-0005-0000-0000-00001A000000}"/>
    <cellStyle name="標準 3" xfId="14" xr:uid="{00000000-0005-0000-0000-00001B000000}"/>
    <cellStyle name="標準 4" xfId="19" xr:uid="{00000000-0005-0000-0000-00001C000000}"/>
    <cellStyle name="標準 5" xfId="20" xr:uid="{00000000-0005-0000-0000-00001D000000}"/>
    <cellStyle name="標準 6" xfId="21" xr:uid="{00000000-0005-0000-0000-00001E000000}"/>
    <cellStyle name="標準 7" xfId="22" xr:uid="{00000000-0005-0000-0000-00001F000000}"/>
    <cellStyle name="標準 8" xfId="25" xr:uid="{00000000-0005-0000-0000-000020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一般会計歳入決算額の推移（款別）</a:t>
            </a:r>
          </a:p>
        </c:rich>
      </c:tx>
      <c:layout>
        <c:manualLayout>
          <c:xMode val="edge"/>
          <c:yMode val="edge"/>
          <c:x val="0.28313253012048195"/>
          <c:y val="1.3093291938827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'63'!$S$4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'63'!$S$6:$S$10</c:f>
              <c:numCache>
                <c:formatCode>#,##0_);[Red]\(#,##0\)</c:formatCode>
                <c:ptCount val="5"/>
                <c:pt idx="0">
                  <c:v>49735</c:v>
                </c:pt>
                <c:pt idx="1">
                  <c:v>41306</c:v>
                </c:pt>
                <c:pt idx="2">
                  <c:v>39552</c:v>
                </c:pt>
                <c:pt idx="3">
                  <c:v>496044</c:v>
                </c:pt>
                <c:pt idx="4">
                  <c:v>43695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5-4CF8-B5D8-61D351BA7557}"/>
            </c:ext>
          </c:extLst>
        </c:ser>
        <c:ser>
          <c:idx val="2"/>
          <c:order val="2"/>
          <c:tx>
            <c:strRef>
              <c:f>'63'!$T$4</c:f>
              <c:strCache>
                <c:ptCount val="1"/>
                <c:pt idx="0">
                  <c:v>国庫支出金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'63'!$T$6:$T$10</c:f>
              <c:numCache>
                <c:formatCode>#,##0_);[Red]\(#,##0\)</c:formatCode>
                <c:ptCount val="5"/>
                <c:pt idx="0">
                  <c:v>4757376</c:v>
                </c:pt>
                <c:pt idx="1">
                  <c:v>5264232</c:v>
                </c:pt>
                <c:pt idx="2">
                  <c:v>15817601</c:v>
                </c:pt>
                <c:pt idx="3">
                  <c:v>9138198</c:v>
                </c:pt>
                <c:pt idx="4">
                  <c:v>8327570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5-4CF8-B5D8-61D351BA7557}"/>
            </c:ext>
          </c:extLst>
        </c:ser>
        <c:ser>
          <c:idx val="3"/>
          <c:order val="3"/>
          <c:tx>
            <c:strRef>
              <c:f>'63'!$U$4</c:f>
              <c:strCache>
                <c:ptCount val="1"/>
                <c:pt idx="0">
                  <c:v>県支出金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'63'!$U$6:$U$10</c:f>
              <c:numCache>
                <c:formatCode>#,##0_);[Red]\(#,##0\)</c:formatCode>
                <c:ptCount val="5"/>
                <c:pt idx="0">
                  <c:v>1949839</c:v>
                </c:pt>
                <c:pt idx="1">
                  <c:v>1842889</c:v>
                </c:pt>
                <c:pt idx="2">
                  <c:v>1998500</c:v>
                </c:pt>
                <c:pt idx="3">
                  <c:v>1970552</c:v>
                </c:pt>
                <c:pt idx="4">
                  <c:v>2077067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5-4CF8-B5D8-61D351BA7557}"/>
            </c:ext>
          </c:extLst>
        </c:ser>
        <c:ser>
          <c:idx val="4"/>
          <c:order val="4"/>
          <c:tx>
            <c:strRef>
              <c:f>'63'!$V$4</c:f>
              <c:strCache>
                <c:ptCount val="1"/>
                <c:pt idx="0">
                  <c:v>諸収入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'63'!$V$6:$V$10</c:f>
              <c:numCache>
                <c:formatCode>#,##0_);[Red]\(#,##0\)</c:formatCode>
                <c:ptCount val="5"/>
                <c:pt idx="0">
                  <c:v>1480355</c:v>
                </c:pt>
                <c:pt idx="1">
                  <c:v>1461717</c:v>
                </c:pt>
                <c:pt idx="2">
                  <c:v>1135268</c:v>
                </c:pt>
                <c:pt idx="3">
                  <c:v>1396183</c:v>
                </c:pt>
                <c:pt idx="4">
                  <c:v>1659888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5-4CF8-B5D8-61D351BA7557}"/>
            </c:ext>
          </c:extLst>
        </c:ser>
        <c:ser>
          <c:idx val="5"/>
          <c:order val="5"/>
          <c:tx>
            <c:strRef>
              <c:f>'63'!$W$4</c:f>
              <c:strCache>
                <c:ptCount val="1"/>
                <c:pt idx="0">
                  <c:v>市債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'63'!$W$6:$W$10</c:f>
              <c:numCache>
                <c:formatCode>#,##0_);[Red]\(#,##0\)</c:formatCode>
                <c:ptCount val="5"/>
                <c:pt idx="0">
                  <c:v>1108900</c:v>
                </c:pt>
                <c:pt idx="1">
                  <c:v>1085300</c:v>
                </c:pt>
                <c:pt idx="2">
                  <c:v>1447000</c:v>
                </c:pt>
                <c:pt idx="3">
                  <c:v>2843400</c:v>
                </c:pt>
                <c:pt idx="4">
                  <c:v>4434000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5-4CF8-B5D8-61D351BA7557}"/>
            </c:ext>
          </c:extLst>
        </c:ser>
        <c:ser>
          <c:idx val="6"/>
          <c:order val="6"/>
          <c:tx>
            <c:strRef>
              <c:f>'63'!$X$4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'63'!$X$6:$X$10</c:f>
              <c:numCache>
                <c:formatCode>#,##0_);[Red]\(#,##0\)</c:formatCode>
                <c:ptCount val="5"/>
                <c:pt idx="0">
                  <c:v>4955368</c:v>
                </c:pt>
                <c:pt idx="1">
                  <c:v>5022553</c:v>
                </c:pt>
                <c:pt idx="2">
                  <c:v>4805466</c:v>
                </c:pt>
                <c:pt idx="3">
                  <c:v>6333733</c:v>
                </c:pt>
                <c:pt idx="4">
                  <c:v>8583713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5-4CF8-B5D8-61D351BA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973432"/>
        <c:axId val="481581328"/>
      </c:barChart>
      <c:lineChart>
        <c:grouping val="standard"/>
        <c:varyColors val="0"/>
        <c:ser>
          <c:idx val="0"/>
          <c:order val="0"/>
          <c:tx>
            <c:strRef>
              <c:f>'63'!$R$4</c:f>
              <c:strCache>
                <c:ptCount val="1"/>
                <c:pt idx="0">
                  <c:v>市税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'63'!$Q$6:$Q$10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'63'!$R$6:$R$10</c:f>
              <c:numCache>
                <c:formatCode>#,##0_);[Red]\(#,##0\)</c:formatCode>
                <c:ptCount val="5"/>
                <c:pt idx="0">
                  <c:v>17129198</c:v>
                </c:pt>
                <c:pt idx="1">
                  <c:v>17370097</c:v>
                </c:pt>
                <c:pt idx="2">
                  <c:v>17432953</c:v>
                </c:pt>
                <c:pt idx="3">
                  <c:v>17228478</c:v>
                </c:pt>
                <c:pt idx="4">
                  <c:v>18012967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5-4CF8-B5D8-61D351BA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484120"/>
        <c:axId val="484480592"/>
      </c:lineChart>
      <c:catAx>
        <c:axId val="48097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1328"/>
        <c:crosses val="autoZero"/>
        <c:auto val="1"/>
        <c:lblAlgn val="ctr"/>
        <c:lblOffset val="100"/>
        <c:noMultiLvlLbl val="0"/>
      </c:catAx>
      <c:valAx>
        <c:axId val="481581328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3432"/>
        <c:crosses val="autoZero"/>
        <c:crossBetween val="between"/>
      </c:valAx>
      <c:valAx>
        <c:axId val="484480592"/>
        <c:scaling>
          <c:orientation val="minMax"/>
          <c:max val="20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4120"/>
        <c:crosses val="max"/>
        <c:crossBetween val="between"/>
      </c:valAx>
      <c:catAx>
        <c:axId val="484484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48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一般会計歳出決算額の推移（款別）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'63'!$R$21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'63'!$R$23:$R$27</c:f>
              <c:numCache>
                <c:formatCode>#,##0_);[Red]\(#,##0\)</c:formatCode>
                <c:ptCount val="5"/>
                <c:pt idx="0">
                  <c:v>4090178</c:v>
                </c:pt>
                <c:pt idx="1">
                  <c:v>4448488</c:v>
                </c:pt>
                <c:pt idx="2">
                  <c:v>12964348</c:v>
                </c:pt>
                <c:pt idx="3">
                  <c:v>5081260</c:v>
                </c:pt>
                <c:pt idx="4">
                  <c:v>7072571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A-4C81-8825-1C5BDB3A4350}"/>
            </c:ext>
          </c:extLst>
        </c:ser>
        <c:ser>
          <c:idx val="2"/>
          <c:order val="2"/>
          <c:tx>
            <c:strRef>
              <c:f>'63'!$T$21</c:f>
              <c:strCache>
                <c:ptCount val="1"/>
                <c:pt idx="0">
                  <c:v>衛生費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'63'!$T$23:$T$27</c:f>
              <c:numCache>
                <c:formatCode>#,##0_);[Red]\(#,##0\)</c:formatCode>
                <c:ptCount val="5"/>
                <c:pt idx="0">
                  <c:v>1759571</c:v>
                </c:pt>
                <c:pt idx="1">
                  <c:v>1825746</c:v>
                </c:pt>
                <c:pt idx="2">
                  <c:v>1938859</c:v>
                </c:pt>
                <c:pt idx="3">
                  <c:v>2564787</c:v>
                </c:pt>
                <c:pt idx="4">
                  <c:v>2795822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A-4C81-8825-1C5BDB3A4350}"/>
            </c:ext>
          </c:extLst>
        </c:ser>
        <c:ser>
          <c:idx val="3"/>
          <c:order val="3"/>
          <c:tx>
            <c:strRef>
              <c:f>'63'!$U$21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'63'!$U$23:$U$27</c:f>
              <c:numCache>
                <c:formatCode>#,##0_);[Red]\(#,##0\)</c:formatCode>
                <c:ptCount val="5"/>
                <c:pt idx="0">
                  <c:v>4370387</c:v>
                </c:pt>
                <c:pt idx="1">
                  <c:v>4500911</c:v>
                </c:pt>
                <c:pt idx="2">
                  <c:v>4343268</c:v>
                </c:pt>
                <c:pt idx="3">
                  <c:v>5396877</c:v>
                </c:pt>
                <c:pt idx="4">
                  <c:v>5309141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A-4C81-8825-1C5BDB3A4350}"/>
            </c:ext>
          </c:extLst>
        </c:ser>
        <c:ser>
          <c:idx val="4"/>
          <c:order val="4"/>
          <c:tx>
            <c:strRef>
              <c:f>'63'!$V$21</c:f>
              <c:strCache>
                <c:ptCount val="1"/>
                <c:pt idx="0">
                  <c:v>教育費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'63'!$V$23:$V$27</c:f>
              <c:numCache>
                <c:formatCode>#,##0_);[Red]\(#,##0\)</c:formatCode>
                <c:ptCount val="5"/>
                <c:pt idx="0">
                  <c:v>2555466</c:v>
                </c:pt>
                <c:pt idx="1">
                  <c:v>2255920</c:v>
                </c:pt>
                <c:pt idx="2">
                  <c:v>2962299</c:v>
                </c:pt>
                <c:pt idx="3">
                  <c:v>3215906</c:v>
                </c:pt>
                <c:pt idx="4">
                  <c:v>4430196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A-4C81-8825-1C5BDB3A4350}"/>
            </c:ext>
          </c:extLst>
        </c:ser>
        <c:ser>
          <c:idx val="5"/>
          <c:order val="5"/>
          <c:tx>
            <c:strRef>
              <c:f>'63'!$W$21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'63'!$W$23:$W$27</c:f>
              <c:numCache>
                <c:formatCode>#,##0_);[Red]\(#,##0\)</c:formatCode>
                <c:ptCount val="5"/>
                <c:pt idx="0">
                  <c:v>2744567</c:v>
                </c:pt>
                <c:pt idx="1">
                  <c:v>2657868</c:v>
                </c:pt>
                <c:pt idx="2">
                  <c:v>2632516</c:v>
                </c:pt>
                <c:pt idx="3">
                  <c:v>2626486</c:v>
                </c:pt>
                <c:pt idx="4">
                  <c:v>2648986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A-4C81-8825-1C5BDB3A4350}"/>
            </c:ext>
          </c:extLst>
        </c:ser>
        <c:ser>
          <c:idx val="6"/>
          <c:order val="6"/>
          <c:tx>
            <c:strRef>
              <c:f>'63'!$X$21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'63'!$X$23:$X$27</c:f>
              <c:numCache>
                <c:formatCode>#,##0_);[Red]\(#,##0\)</c:formatCode>
                <c:ptCount val="5"/>
                <c:pt idx="0">
                  <c:v>1628993</c:v>
                </c:pt>
                <c:pt idx="1">
                  <c:v>1751349</c:v>
                </c:pt>
                <c:pt idx="2">
                  <c:v>1718986</c:v>
                </c:pt>
                <c:pt idx="3">
                  <c:v>1768782</c:v>
                </c:pt>
                <c:pt idx="4">
                  <c:v>1874418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7A-4C81-8825-1C5BDB3A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484904"/>
        <c:axId val="484484512"/>
      </c:barChart>
      <c:lineChart>
        <c:grouping val="standard"/>
        <c:varyColors val="0"/>
        <c:ser>
          <c:idx val="1"/>
          <c:order val="1"/>
          <c:tx>
            <c:strRef>
              <c:f>'63'!$S$21</c:f>
              <c:strCache>
                <c:ptCount val="1"/>
                <c:pt idx="0">
                  <c:v>民生費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'63'!$Q$23:$Q$27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'63'!$S$23:$S$27</c:f>
              <c:numCache>
                <c:formatCode>#,##0_);[Red]\(#,##0\)</c:formatCode>
                <c:ptCount val="5"/>
                <c:pt idx="0">
                  <c:v>12610679</c:v>
                </c:pt>
                <c:pt idx="1">
                  <c:v>13289279</c:v>
                </c:pt>
                <c:pt idx="2">
                  <c:v>14026247</c:v>
                </c:pt>
                <c:pt idx="3">
                  <c:v>15901365</c:v>
                </c:pt>
                <c:pt idx="4">
                  <c:v>15512499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A-4C81-8825-1C5BDB3A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485296"/>
        <c:axId val="484480984"/>
      </c:lineChart>
      <c:catAx>
        <c:axId val="4844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4512"/>
        <c:crosses val="autoZero"/>
        <c:auto val="1"/>
        <c:lblAlgn val="ctr"/>
        <c:lblOffset val="100"/>
        <c:noMultiLvlLbl val="0"/>
      </c:catAx>
      <c:valAx>
        <c:axId val="484484512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4904"/>
        <c:crosses val="autoZero"/>
        <c:crossBetween val="between"/>
      </c:valAx>
      <c:valAx>
        <c:axId val="484480984"/>
        <c:scaling>
          <c:orientation val="minMax"/>
          <c:max val="18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85296"/>
        <c:crosses val="max"/>
        <c:crossBetween val="between"/>
        <c:majorUnit val="2000000"/>
      </c:valAx>
      <c:catAx>
        <c:axId val="48448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480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>
                <a:latin typeface="+mn-ea"/>
                <a:ea typeface="+mn-ea"/>
              </a:rPr>
              <a:t>令和４年度　市税内訳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31949211476772"/>
          <c:y val="0.13688502478856807"/>
          <c:w val="0.66655539852390244"/>
          <c:h val="0.812364391951006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7-479C-A86D-38274F944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7-479C-A86D-38274F944A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07-479C-A86D-38274F944A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07-479C-A86D-38274F944A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07-479C-A86D-38274F944AAD}"/>
              </c:ext>
            </c:extLst>
          </c:dPt>
          <c:dLbls>
            <c:dLbl>
              <c:idx val="0"/>
              <c:layout>
                <c:manualLayout>
                  <c:x val="3.0746533859282971E-2"/>
                  <c:y val="4.52380431612715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7-479C-A86D-38274F944AAD}"/>
                </c:ext>
              </c:extLst>
            </c:dLbl>
            <c:dLbl>
              <c:idx val="1"/>
              <c:layout>
                <c:manualLayout>
                  <c:x val="-2.8758890631901186E-2"/>
                  <c:y val="5.37037037037035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07-479C-A86D-38274F944AAD}"/>
                </c:ext>
              </c:extLst>
            </c:dLbl>
            <c:dLbl>
              <c:idx val="2"/>
              <c:layout>
                <c:manualLayout>
                  <c:x val="-0.19951923121909226"/>
                  <c:y val="0.11708564207251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51374122184048"/>
                      <c:h val="0.14599137607799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107-479C-A86D-38274F944AAD}"/>
                </c:ext>
              </c:extLst>
            </c:dLbl>
            <c:dLbl>
              <c:idx val="3"/>
              <c:layout>
                <c:manualLayout>
                  <c:x val="-0.17151814579327318"/>
                  <c:y val="-0.135229318557402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165393198415039"/>
                      <c:h val="0.13210236220472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107-479C-A86D-38274F944AAD}"/>
                </c:ext>
              </c:extLst>
            </c:dLbl>
            <c:dLbl>
              <c:idx val="4"/>
              <c:layout>
                <c:manualLayout>
                  <c:x val="0.25965631301434922"/>
                  <c:y val="-6.94445416545154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07-479C-A86D-38274F944A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'66,67'!$C$36:$C$40</c:f>
              <c:strCache>
                <c:ptCount val="5"/>
                <c:pt idx="0">
                  <c:v>市   　 民    　税</c:v>
                </c:pt>
                <c:pt idx="1">
                  <c:v>固  定  資  産  税</c:v>
                </c:pt>
                <c:pt idx="2">
                  <c:v>軽  自  動  車  税</c:v>
                </c:pt>
                <c:pt idx="3">
                  <c:v>市  た  ば  こ  税</c:v>
                </c:pt>
                <c:pt idx="4">
                  <c:v>都  市  計  画  税</c:v>
                </c:pt>
              </c:strCache>
            </c:strRef>
          </c:cat>
          <c:val>
            <c:numRef>
              <c:f>'66,67'!$L$36:$L$40</c:f>
              <c:numCache>
                <c:formatCode>#,##0;"△ "#,##0</c:formatCode>
                <c:ptCount val="5"/>
                <c:pt idx="0">
                  <c:v>7432024</c:v>
                </c:pt>
                <c:pt idx="1">
                  <c:v>8161175</c:v>
                </c:pt>
                <c:pt idx="2">
                  <c:v>156733</c:v>
                </c:pt>
                <c:pt idx="3">
                  <c:v>889417</c:v>
                </c:pt>
                <c:pt idx="4">
                  <c:v>1373618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07-479C-A86D-38274F944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4763</xdr:rowOff>
    </xdr:from>
    <xdr:to>
      <xdr:col>14</xdr:col>
      <xdr:colOff>9525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13</xdr:col>
      <xdr:colOff>485775</xdr:colOff>
      <xdr:row>56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3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13</xdr:col>
      <xdr:colOff>0</xdr:colOff>
      <xdr:row>38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426244</xdr:colOff>
      <xdr:row>6</xdr:row>
      <xdr:rowOff>88108</xdr:rowOff>
    </xdr:from>
    <xdr:to>
      <xdr:col>13</xdr:col>
      <xdr:colOff>390525</xdr:colOff>
      <xdr:row>7</xdr:row>
      <xdr:rowOff>76201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SpPr txBox="1"/>
      </xdr:nvSpPr>
      <xdr:spPr>
        <a:xfrm>
          <a:off x="6007894" y="1450183"/>
          <a:ext cx="450056" cy="15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千円</a:t>
          </a:r>
        </a:p>
      </xdr:txBody>
    </xdr:sp>
    <xdr:clientData/>
  </xdr:twoCellAnchor>
  <xdr:twoCellAnchor>
    <xdr:from>
      <xdr:col>1</xdr:col>
      <xdr:colOff>130969</xdr:colOff>
      <xdr:row>6</xdr:row>
      <xdr:rowOff>88106</xdr:rowOff>
    </xdr:from>
    <xdr:to>
      <xdr:col>2</xdr:col>
      <xdr:colOff>95250</xdr:colOff>
      <xdr:row>7</xdr:row>
      <xdr:rowOff>76199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SpPr txBox="1"/>
      </xdr:nvSpPr>
      <xdr:spPr>
        <a:xfrm>
          <a:off x="369094" y="1450181"/>
          <a:ext cx="450056" cy="15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千円</a:t>
          </a:r>
        </a:p>
      </xdr:txBody>
    </xdr:sp>
    <xdr:clientData/>
  </xdr:twoCellAnchor>
  <xdr:twoCellAnchor>
    <xdr:from>
      <xdr:col>1</xdr:col>
      <xdr:colOff>133350</xdr:colOff>
      <xdr:row>40</xdr:row>
      <xdr:rowOff>100012</xdr:rowOff>
    </xdr:from>
    <xdr:to>
      <xdr:col>2</xdr:col>
      <xdr:colOff>97631</xdr:colOff>
      <xdr:row>41</xdr:row>
      <xdr:rowOff>88106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3B00-000008000000}"/>
            </a:ext>
          </a:extLst>
        </xdr:cNvPr>
        <xdr:cNvSpPr txBox="1"/>
      </xdr:nvSpPr>
      <xdr:spPr>
        <a:xfrm>
          <a:off x="371475" y="7291387"/>
          <a:ext cx="450056" cy="159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千円</a:t>
          </a:r>
        </a:p>
      </xdr:txBody>
    </xdr:sp>
    <xdr:clientData/>
  </xdr:twoCellAnchor>
  <xdr:twoCellAnchor>
    <xdr:from>
      <xdr:col>12</xdr:col>
      <xdr:colOff>411956</xdr:colOff>
      <xdr:row>40</xdr:row>
      <xdr:rowOff>109538</xdr:rowOff>
    </xdr:from>
    <xdr:to>
      <xdr:col>13</xdr:col>
      <xdr:colOff>376237</xdr:colOff>
      <xdr:row>41</xdr:row>
      <xdr:rowOff>97632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3B00-000009000000}"/>
            </a:ext>
          </a:extLst>
        </xdr:cNvPr>
        <xdr:cNvSpPr txBox="1"/>
      </xdr:nvSpPr>
      <xdr:spPr>
        <a:xfrm>
          <a:off x="5993606" y="7300913"/>
          <a:ext cx="450056" cy="159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千円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0.40812</cdr:x>
      <cdr:y>0.41319</cdr:y>
    </cdr:from>
    <cdr:to>
      <cdr:x>0.60348</cdr:x>
      <cdr:y>0.63542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09774" y="1133475"/>
          <a:ext cx="9620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総額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>
              <a:latin typeface="+mn-ea"/>
              <a:ea typeface="+mn-ea"/>
            </a:rPr>
            <a:t>18,012,967</a:t>
          </a:r>
          <a:endParaRPr lang="ja-JP" altLang="en-US" sz="11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0.85698</cdr:x>
      <cdr:y>0.04236</cdr:y>
    </cdr:from>
    <cdr:to>
      <cdr:x>0.98752</cdr:x>
      <cdr:y>0.13611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579296" y="108942"/>
          <a:ext cx="697554" cy="241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単位：千円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15">
    <tabColor rgb="FFFF0000"/>
  </sheetPr>
  <dimension ref="B1:X27"/>
  <sheetViews>
    <sheetView tabSelected="1" view="pageBreakPreview" zoomScale="112" zoomScaleNormal="100" zoomScaleSheetLayoutView="112" workbookViewId="0">
      <selection activeCell="B1" sqref="B1"/>
    </sheetView>
  </sheetViews>
  <sheetFormatPr defaultRowHeight="13.5"/>
  <cols>
    <col min="1" max="1" width="3.125" style="2" customWidth="1"/>
    <col min="2" max="14" width="6.375" style="2" customWidth="1"/>
    <col min="15" max="15" width="3.125" style="2" customWidth="1"/>
    <col min="16" max="16" width="3.625" style="2" customWidth="1"/>
    <col min="17" max="21" width="11.125" style="2" bestFit="1" customWidth="1"/>
    <col min="22" max="22" width="11" style="2" bestFit="1" customWidth="1"/>
    <col min="23" max="24" width="9.25" style="2" bestFit="1" customWidth="1"/>
    <col min="25" max="16384" width="9" style="2"/>
  </cols>
  <sheetData>
    <row r="1" spans="2:24" ht="13.5" customHeight="1" thickBot="1"/>
    <row r="2" spans="2:24" ht="39.75" customHeight="1" thickTop="1" thickBot="1">
      <c r="B2" s="5" t="s">
        <v>220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4" ht="13.5" customHeight="1" thickTop="1">
      <c r="B3" s="190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2:24" ht="13.5" customHeight="1">
      <c r="Q4" s="211" t="s">
        <v>230</v>
      </c>
      <c r="R4" s="358" t="s">
        <v>224</v>
      </c>
      <c r="S4" s="358" t="s">
        <v>225</v>
      </c>
      <c r="T4" s="358" t="s">
        <v>226</v>
      </c>
      <c r="U4" s="358" t="s">
        <v>227</v>
      </c>
      <c r="V4" s="358" t="s">
        <v>228</v>
      </c>
      <c r="W4" s="358" t="s">
        <v>229</v>
      </c>
      <c r="X4" s="211" t="s">
        <v>221</v>
      </c>
    </row>
    <row r="5" spans="2:24">
      <c r="R5" s="4"/>
      <c r="S5" s="4"/>
      <c r="T5" s="4"/>
      <c r="U5" s="4"/>
      <c r="V5" s="4"/>
      <c r="W5" s="4"/>
      <c r="X5" s="4"/>
    </row>
    <row r="6" spans="2:24">
      <c r="Q6" s="2" t="s">
        <v>223</v>
      </c>
      <c r="R6" s="4">
        <f>'64,65'!D6</f>
        <v>17129198</v>
      </c>
      <c r="S6" s="4">
        <f>'64,65'!D16</f>
        <v>49735</v>
      </c>
      <c r="T6" s="4">
        <f>'64,65'!D20</f>
        <v>4757376</v>
      </c>
      <c r="U6" s="4">
        <f>'64,65'!D21</f>
        <v>1949839</v>
      </c>
      <c r="V6" s="4">
        <f>'64,65'!D26</f>
        <v>1480355</v>
      </c>
      <c r="W6" s="4">
        <f>'64,65'!D27</f>
        <v>1108900</v>
      </c>
      <c r="X6" s="4">
        <f>SUM('64,65'!D7:D15,'64,65'!D17:D19,'64,65'!D22:D25)</f>
        <v>4955368</v>
      </c>
    </row>
    <row r="7" spans="2:24">
      <c r="Q7" s="2" t="s">
        <v>222</v>
      </c>
      <c r="R7" s="4">
        <f>'64,65'!F6</f>
        <v>17370097</v>
      </c>
      <c r="S7" s="4">
        <f>'64,65'!F16</f>
        <v>41306</v>
      </c>
      <c r="T7" s="4">
        <f>'64,65'!F20</f>
        <v>5264232</v>
      </c>
      <c r="U7" s="4">
        <f>'64,65'!F21</f>
        <v>1842889</v>
      </c>
      <c r="V7" s="4">
        <f>'64,65'!F26</f>
        <v>1461717</v>
      </c>
      <c r="W7" s="4">
        <f>'64,65'!F27</f>
        <v>1085300</v>
      </c>
      <c r="X7" s="4">
        <f>SUM('64,65'!F7:F15,'64,65'!F17:F19,'64,65'!F22:F25)</f>
        <v>5022553</v>
      </c>
    </row>
    <row r="8" spans="2:24">
      <c r="Q8" s="2" t="s">
        <v>380</v>
      </c>
      <c r="R8" s="4">
        <f>'64,65'!H6</f>
        <v>17432953</v>
      </c>
      <c r="S8" s="4">
        <f>'64,65'!H16</f>
        <v>39552</v>
      </c>
      <c r="T8" s="4">
        <f>'64,65'!H20</f>
        <v>15817601</v>
      </c>
      <c r="U8" s="4">
        <f>'64,65'!H21</f>
        <v>1998500</v>
      </c>
      <c r="V8" s="4">
        <f>'64,65'!H26</f>
        <v>1135268</v>
      </c>
      <c r="W8" s="4">
        <f>'64,65'!H27</f>
        <v>1447000</v>
      </c>
      <c r="X8" s="4">
        <f>SUM('64,65'!H7:H15,'64,65'!H17:H19,'64,65'!H22:H25)</f>
        <v>4805466</v>
      </c>
    </row>
    <row r="9" spans="2:24">
      <c r="Q9" s="2" t="s">
        <v>381</v>
      </c>
      <c r="R9" s="4">
        <f>'64,65'!J6</f>
        <v>17228478</v>
      </c>
      <c r="S9" s="4">
        <f>'64,65'!J16</f>
        <v>496044</v>
      </c>
      <c r="T9" s="4">
        <f>'64,65'!J20</f>
        <v>9138198</v>
      </c>
      <c r="U9" s="4">
        <f>'64,65'!J21</f>
        <v>1970552</v>
      </c>
      <c r="V9" s="4">
        <f>'64,65'!J26</f>
        <v>1396183</v>
      </c>
      <c r="W9" s="4">
        <f>'64,65'!J27</f>
        <v>2843400</v>
      </c>
      <c r="X9" s="4">
        <f>SUM('64,65'!J7:J15,'64,65'!J17:J19,'64,65'!J22:J25)</f>
        <v>6333733</v>
      </c>
    </row>
    <row r="10" spans="2:24">
      <c r="Q10" s="2" t="s">
        <v>382</v>
      </c>
      <c r="R10" s="4">
        <f>'64,65'!L6</f>
        <v>18012967</v>
      </c>
      <c r="S10" s="4">
        <f>'64,65'!L16</f>
        <v>43695</v>
      </c>
      <c r="T10" s="4">
        <f>'64,65'!L20</f>
        <v>8327570</v>
      </c>
      <c r="U10" s="4">
        <f>'64,65'!L21</f>
        <v>2077067</v>
      </c>
      <c r="V10" s="4">
        <f>'64,65'!L26</f>
        <v>1659888</v>
      </c>
      <c r="W10" s="4">
        <f>'64,65'!L27</f>
        <v>4434000</v>
      </c>
      <c r="X10" s="4">
        <f>SUM('64,65'!L7:L15,'64,65'!L17:L19,'64,65'!L22:L25)</f>
        <v>8583713</v>
      </c>
    </row>
    <row r="21" spans="17:24">
      <c r="Q21" s="211" t="s">
        <v>231</v>
      </c>
      <c r="R21" s="211" t="s">
        <v>232</v>
      </c>
      <c r="S21" s="211" t="s">
        <v>233</v>
      </c>
      <c r="T21" s="211" t="s">
        <v>234</v>
      </c>
      <c r="U21" s="211" t="s">
        <v>235</v>
      </c>
      <c r="V21" s="211" t="s">
        <v>236</v>
      </c>
      <c r="W21" s="211" t="s">
        <v>237</v>
      </c>
      <c r="X21" s="211" t="s">
        <v>221</v>
      </c>
    </row>
    <row r="22" spans="17:24">
      <c r="R22" s="4"/>
      <c r="S22" s="4"/>
      <c r="T22" s="4"/>
      <c r="U22" s="4"/>
      <c r="V22" s="4"/>
      <c r="W22" s="4"/>
      <c r="X22" s="4"/>
    </row>
    <row r="23" spans="17:24">
      <c r="Q23" s="2" t="s">
        <v>223</v>
      </c>
      <c r="R23" s="4">
        <f>'64,65'!D$36</f>
        <v>4090178</v>
      </c>
      <c r="S23" s="4">
        <f>'64,65'!D$37</f>
        <v>12610679</v>
      </c>
      <c r="T23" s="4">
        <f>'64,65'!D$38</f>
        <v>1759571</v>
      </c>
      <c r="U23" s="4">
        <f>'64,65'!D$42</f>
        <v>4370387</v>
      </c>
      <c r="V23" s="4">
        <f>'64,65'!D$44</f>
        <v>2555466</v>
      </c>
      <c r="W23" s="4">
        <f>'64,65'!D$45</f>
        <v>2744567</v>
      </c>
      <c r="X23" s="4">
        <f>SUM('64,65'!D$35,'64,65'!D$39:D$41,'64,65'!D$43,'64,65'!D$46)</f>
        <v>1628993</v>
      </c>
    </row>
    <row r="24" spans="17:24">
      <c r="Q24" s="2" t="s">
        <v>222</v>
      </c>
      <c r="R24" s="4">
        <f>'64,65'!F$36</f>
        <v>4448488</v>
      </c>
      <c r="S24" s="4">
        <f>'64,65'!F$37</f>
        <v>13289279</v>
      </c>
      <c r="T24" s="4">
        <f>'64,65'!F$38</f>
        <v>1825746</v>
      </c>
      <c r="U24" s="4">
        <f>'64,65'!F$42</f>
        <v>4500911</v>
      </c>
      <c r="V24" s="4">
        <f>'64,65'!F$44</f>
        <v>2255920</v>
      </c>
      <c r="W24" s="4">
        <f>'64,65'!F$45</f>
        <v>2657868</v>
      </c>
      <c r="X24" s="4">
        <f>SUM('64,65'!F$35,'64,65'!F$39:F$41,'64,65'!F$43,'64,65'!F$46)</f>
        <v>1751349</v>
      </c>
    </row>
    <row r="25" spans="17:24">
      <c r="Q25" s="2" t="s">
        <v>348</v>
      </c>
      <c r="R25" s="4">
        <f>'64,65'!H$36</f>
        <v>12964348</v>
      </c>
      <c r="S25" s="4">
        <f>'64,65'!H$37</f>
        <v>14026247</v>
      </c>
      <c r="T25" s="4">
        <f>'64,65'!H$38</f>
        <v>1938859</v>
      </c>
      <c r="U25" s="4">
        <f>'64,65'!H$42</f>
        <v>4343268</v>
      </c>
      <c r="V25" s="4">
        <f>'64,65'!H$44</f>
        <v>2962299</v>
      </c>
      <c r="W25" s="4">
        <f>'64,65'!H$45</f>
        <v>2632516</v>
      </c>
      <c r="X25" s="4">
        <f>SUM('64,65'!H$35,'64,65'!H$39:H$41,'64,65'!H$43,'64,65'!H$46)</f>
        <v>1718986</v>
      </c>
    </row>
    <row r="26" spans="17:24">
      <c r="Q26" s="2" t="s">
        <v>381</v>
      </c>
      <c r="R26" s="4">
        <f>'64,65'!J$36</f>
        <v>5081260</v>
      </c>
      <c r="S26" s="4">
        <f>'64,65'!J$37</f>
        <v>15901365</v>
      </c>
      <c r="T26" s="4">
        <f>'64,65'!J$38</f>
        <v>2564787</v>
      </c>
      <c r="U26" s="4">
        <f>'64,65'!J$42</f>
        <v>5396877</v>
      </c>
      <c r="V26" s="4">
        <f>'64,65'!J$44</f>
        <v>3215906</v>
      </c>
      <c r="W26" s="4">
        <f>'64,65'!J$45</f>
        <v>2626486</v>
      </c>
      <c r="X26" s="4">
        <f>SUM('64,65'!J$35,'64,65'!J$39:J$41,'64,65'!J$43,'64,65'!J$46)</f>
        <v>1768782</v>
      </c>
    </row>
    <row r="27" spans="17:24">
      <c r="Q27" s="2" t="s">
        <v>382</v>
      </c>
      <c r="R27" s="4">
        <f>'64,65'!L$36</f>
        <v>7072571</v>
      </c>
      <c r="S27" s="4">
        <f>'64,65'!L$37</f>
        <v>15512499</v>
      </c>
      <c r="T27" s="4">
        <f>'64,65'!L$38</f>
        <v>2795822</v>
      </c>
      <c r="U27" s="4">
        <f>'64,65'!L$42</f>
        <v>5309141</v>
      </c>
      <c r="V27" s="4">
        <f>'64,65'!L$44</f>
        <v>4430196</v>
      </c>
      <c r="W27" s="4">
        <f>'64,65'!L$45</f>
        <v>2648986</v>
      </c>
      <c r="X27" s="4">
        <f>SUM('64,65'!L$35,'64,65'!L$39:L$41,'64,65'!L$43,'64,65'!L$46)</f>
        <v>1874418</v>
      </c>
    </row>
  </sheetData>
  <phoneticPr fontId="11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16"/>
  <dimension ref="A1:L52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5.25" style="1" bestFit="1" customWidth="1"/>
    <col min="2" max="8" width="8.875" style="1" customWidth="1"/>
    <col min="9" max="10" width="12.5" style="1" customWidth="1"/>
    <col min="11" max="16384" width="9" style="1"/>
  </cols>
  <sheetData>
    <row r="1" spans="1:12" s="6" customFormat="1" ht="18" customHeight="1">
      <c r="A1" s="10" t="s">
        <v>208</v>
      </c>
      <c r="B1" s="21" t="s">
        <v>334</v>
      </c>
      <c r="C1" s="21"/>
      <c r="D1" s="21"/>
      <c r="E1" s="21"/>
      <c r="F1" s="21"/>
      <c r="G1" s="21"/>
      <c r="H1" s="21"/>
      <c r="I1" s="21"/>
      <c r="J1" s="21"/>
    </row>
    <row r="2" spans="1:12" ht="13.5" customHeight="1">
      <c r="B2" s="90"/>
      <c r="C2" s="61"/>
      <c r="D2" s="61"/>
      <c r="E2" s="61"/>
      <c r="F2" s="61"/>
      <c r="G2" s="61"/>
      <c r="H2" s="61"/>
      <c r="I2" s="61"/>
      <c r="J2" s="263" t="s">
        <v>169</v>
      </c>
    </row>
    <row r="3" spans="1:12" ht="14.25" customHeight="1">
      <c r="B3" s="405" t="s">
        <v>258</v>
      </c>
      <c r="C3" s="401" t="s">
        <v>170</v>
      </c>
      <c r="D3" s="401"/>
      <c r="E3" s="401"/>
      <c r="F3" s="401"/>
      <c r="G3" s="401"/>
      <c r="H3" s="401"/>
      <c r="I3" s="497" t="s">
        <v>171</v>
      </c>
      <c r="J3" s="498"/>
      <c r="L3" s="16"/>
    </row>
    <row r="4" spans="1:12" ht="14.25" customHeight="1">
      <c r="B4" s="484"/>
      <c r="C4" s="401" t="s">
        <v>6</v>
      </c>
      <c r="D4" s="401" t="s">
        <v>7</v>
      </c>
      <c r="E4" s="401" t="s">
        <v>5</v>
      </c>
      <c r="F4" s="401" t="s">
        <v>8</v>
      </c>
      <c r="G4" s="401" t="s">
        <v>172</v>
      </c>
      <c r="H4" s="401"/>
      <c r="I4" s="401" t="s">
        <v>173</v>
      </c>
      <c r="J4" s="423" t="s">
        <v>174</v>
      </c>
    </row>
    <row r="5" spans="1:12" ht="14.25" customHeight="1">
      <c r="B5" s="406"/>
      <c r="C5" s="401"/>
      <c r="D5" s="401"/>
      <c r="E5" s="401"/>
      <c r="F5" s="401"/>
      <c r="G5" s="262" t="s">
        <v>173</v>
      </c>
      <c r="H5" s="262" t="s">
        <v>174</v>
      </c>
      <c r="I5" s="401"/>
      <c r="J5" s="423"/>
    </row>
    <row r="6" spans="1:12" ht="15" customHeight="1">
      <c r="B6" s="58" t="s">
        <v>202</v>
      </c>
      <c r="C6" s="76">
        <v>98001</v>
      </c>
      <c r="D6" s="78">
        <v>72000</v>
      </c>
      <c r="E6" s="78">
        <v>69612</v>
      </c>
      <c r="F6" s="153" t="s">
        <v>10</v>
      </c>
      <c r="G6" s="153">
        <v>30033</v>
      </c>
      <c r="H6" s="153">
        <v>39322</v>
      </c>
      <c r="I6" s="153">
        <v>2221668</v>
      </c>
      <c r="J6" s="153">
        <v>3471548</v>
      </c>
    </row>
    <row r="7" spans="1:12" ht="15" customHeight="1">
      <c r="B7" s="58" t="s">
        <v>206</v>
      </c>
      <c r="C7" s="76">
        <v>98001</v>
      </c>
      <c r="D7" s="78">
        <v>72000</v>
      </c>
      <c r="E7" s="78">
        <v>69612</v>
      </c>
      <c r="F7" s="153" t="s">
        <v>10</v>
      </c>
      <c r="G7" s="153">
        <v>31139</v>
      </c>
      <c r="H7" s="153">
        <v>39709</v>
      </c>
      <c r="I7" s="153">
        <v>2258355</v>
      </c>
      <c r="J7" s="153">
        <v>3497567</v>
      </c>
    </row>
    <row r="8" spans="1:12" ht="15" customHeight="1">
      <c r="B8" s="58" t="s">
        <v>304</v>
      </c>
      <c r="C8" s="76">
        <v>98000</v>
      </c>
      <c r="D8" s="78">
        <v>71997</v>
      </c>
      <c r="E8" s="78">
        <v>73126</v>
      </c>
      <c r="F8" s="153" t="s">
        <v>10</v>
      </c>
      <c r="G8" s="153">
        <v>29666</v>
      </c>
      <c r="H8" s="153">
        <v>39333</v>
      </c>
      <c r="I8" s="153">
        <v>2272737</v>
      </c>
      <c r="J8" s="153">
        <v>3376036</v>
      </c>
    </row>
    <row r="9" spans="1:12" s="22" customFormat="1" ht="15" customHeight="1">
      <c r="B9" s="58" t="s">
        <v>344</v>
      </c>
      <c r="C9" s="76">
        <v>98000</v>
      </c>
      <c r="D9" s="78">
        <v>71997</v>
      </c>
      <c r="E9" s="78">
        <v>73126</v>
      </c>
      <c r="F9" s="153" t="s">
        <v>10</v>
      </c>
      <c r="G9" s="153">
        <v>30701</v>
      </c>
      <c r="H9" s="153">
        <v>39659</v>
      </c>
      <c r="I9" s="153">
        <v>2303102</v>
      </c>
      <c r="J9" s="153">
        <v>3518173</v>
      </c>
    </row>
    <row r="10" spans="1:12" s="22" customFormat="1" ht="15" customHeight="1">
      <c r="B10" s="156" t="s">
        <v>345</v>
      </c>
      <c r="C10" s="166">
        <v>98000</v>
      </c>
      <c r="D10" s="163">
        <v>71997</v>
      </c>
      <c r="E10" s="163">
        <v>73126</v>
      </c>
      <c r="F10" s="203" t="s">
        <v>10</v>
      </c>
      <c r="G10" s="203">
        <v>31650</v>
      </c>
      <c r="H10" s="203">
        <v>40752</v>
      </c>
      <c r="I10" s="203">
        <v>2331725</v>
      </c>
      <c r="J10" s="203">
        <v>3571264</v>
      </c>
    </row>
    <row r="11" spans="1:12" ht="13.5" customHeight="1">
      <c r="B11" s="61" t="s">
        <v>19</v>
      </c>
      <c r="C11" s="61"/>
      <c r="D11" s="61"/>
      <c r="E11" s="61"/>
      <c r="F11" s="61"/>
      <c r="G11" s="61"/>
      <c r="H11" s="61"/>
      <c r="I11" s="61"/>
      <c r="J11" s="61"/>
    </row>
    <row r="12" spans="1:12" ht="13.5" customHeight="1">
      <c r="B12" s="61" t="s">
        <v>175</v>
      </c>
      <c r="C12" s="61"/>
      <c r="D12" s="61"/>
      <c r="E12" s="61"/>
      <c r="F12" s="61"/>
      <c r="G12" s="61"/>
      <c r="H12" s="61"/>
      <c r="I12" s="61"/>
      <c r="J12" s="61"/>
    </row>
    <row r="13" spans="1:12" ht="13.5" customHeight="1">
      <c r="B13" s="61"/>
      <c r="C13" s="61"/>
      <c r="D13" s="61"/>
      <c r="E13" s="61"/>
      <c r="F13" s="61"/>
      <c r="G13" s="61"/>
      <c r="H13" s="61"/>
      <c r="I13" s="61"/>
      <c r="J13" s="141"/>
    </row>
    <row r="14" spans="1:12" ht="18" customHeight="1">
      <c r="B14" s="21" t="s">
        <v>335</v>
      </c>
      <c r="C14" s="21"/>
      <c r="D14" s="21"/>
      <c r="E14" s="21"/>
      <c r="F14" s="21"/>
      <c r="G14" s="21"/>
      <c r="H14" s="21"/>
      <c r="I14" s="21"/>
      <c r="J14" s="268"/>
    </row>
    <row r="15" spans="1:12" ht="13.5" customHeight="1">
      <c r="B15" s="61"/>
      <c r="C15" s="61"/>
      <c r="D15" s="61"/>
      <c r="E15" s="61"/>
      <c r="F15" s="61"/>
      <c r="G15" s="61"/>
      <c r="H15" s="185" t="s">
        <v>299</v>
      </c>
      <c r="J15" s="46"/>
    </row>
    <row r="16" spans="1:12" ht="15" customHeight="1">
      <c r="B16" s="265" t="s">
        <v>207</v>
      </c>
      <c r="C16" s="269" t="s">
        <v>247</v>
      </c>
      <c r="D16" s="95"/>
      <c r="E16" s="44" t="s">
        <v>248</v>
      </c>
      <c r="F16" s="45"/>
      <c r="G16" s="269" t="s">
        <v>249</v>
      </c>
      <c r="H16" s="269"/>
      <c r="I16" s="60"/>
      <c r="J16" s="60"/>
    </row>
    <row r="17" spans="2:10" ht="15" customHeight="1">
      <c r="B17" s="87" t="s">
        <v>190</v>
      </c>
      <c r="C17" s="412">
        <v>147205581</v>
      </c>
      <c r="D17" s="411"/>
      <c r="E17" s="411">
        <v>753895636</v>
      </c>
      <c r="F17" s="411"/>
      <c r="G17" s="411">
        <f t="shared" ref="G17" si="0">ROUND(E17/C17,0)</f>
        <v>5</v>
      </c>
      <c r="H17" s="411"/>
      <c r="I17" s="60"/>
      <c r="J17" s="60"/>
    </row>
    <row r="18" spans="2:10" ht="15" customHeight="1">
      <c r="B18" s="87" t="s">
        <v>204</v>
      </c>
      <c r="C18" s="412">
        <v>136013657</v>
      </c>
      <c r="D18" s="411"/>
      <c r="E18" s="411">
        <v>769924866</v>
      </c>
      <c r="F18" s="411"/>
      <c r="G18" s="411">
        <f>ROUND(E18/C18,0)</f>
        <v>6</v>
      </c>
      <c r="H18" s="411"/>
      <c r="I18" s="60"/>
      <c r="J18" s="60"/>
    </row>
    <row r="19" spans="2:10" ht="15" customHeight="1">
      <c r="B19" s="87" t="s">
        <v>286</v>
      </c>
      <c r="C19" s="412">
        <v>136709070</v>
      </c>
      <c r="D19" s="411"/>
      <c r="E19" s="411">
        <v>770693474</v>
      </c>
      <c r="F19" s="411"/>
      <c r="G19" s="411">
        <v>6</v>
      </c>
      <c r="H19" s="411"/>
      <c r="I19" s="60"/>
      <c r="J19" s="60"/>
    </row>
    <row r="20" spans="2:10" ht="15" customHeight="1">
      <c r="B20" s="87" t="s">
        <v>304</v>
      </c>
      <c r="C20" s="412">
        <v>139793127</v>
      </c>
      <c r="D20" s="411"/>
      <c r="E20" s="411">
        <v>841928319</v>
      </c>
      <c r="F20" s="411"/>
      <c r="G20" s="411">
        <f>ROUND(E20/C20,0)</f>
        <v>6</v>
      </c>
      <c r="H20" s="411"/>
      <c r="I20" s="152"/>
      <c r="J20" s="60"/>
    </row>
    <row r="21" spans="2:10" ht="15" customHeight="1">
      <c r="B21" s="370" t="s">
        <v>344</v>
      </c>
      <c r="C21" s="495">
        <v>135845968</v>
      </c>
      <c r="D21" s="494"/>
      <c r="E21" s="494">
        <v>889417175</v>
      </c>
      <c r="F21" s="494"/>
      <c r="G21" s="494">
        <f>ROUND(E21/C21,0)</f>
        <v>7</v>
      </c>
      <c r="H21" s="494"/>
      <c r="I21" s="152"/>
      <c r="J21" s="60"/>
    </row>
    <row r="22" spans="2:10" ht="13.5" customHeight="1">
      <c r="B22" s="60" t="s">
        <v>284</v>
      </c>
      <c r="C22" s="60"/>
      <c r="D22" s="60"/>
      <c r="E22" s="60"/>
      <c r="F22" s="60"/>
      <c r="G22" s="60"/>
      <c r="H22" s="60"/>
      <c r="I22" s="60"/>
      <c r="J22" s="60"/>
    </row>
    <row r="23" spans="2:10" ht="13.5" customHeight="1">
      <c r="B23" s="61"/>
      <c r="C23" s="61"/>
      <c r="D23" s="61"/>
      <c r="E23" s="61"/>
      <c r="F23" s="61"/>
      <c r="G23" s="61"/>
      <c r="H23" s="61"/>
      <c r="I23" s="61"/>
      <c r="J23" s="61"/>
    </row>
    <row r="24" spans="2:10" ht="18" customHeight="1">
      <c r="B24" s="493" t="s">
        <v>379</v>
      </c>
      <c r="C24" s="493"/>
      <c r="D24" s="493"/>
      <c r="E24" s="493"/>
      <c r="F24" s="493"/>
      <c r="G24" s="493"/>
      <c r="H24" s="493"/>
      <c r="I24" s="493"/>
      <c r="J24" s="493"/>
    </row>
    <row r="25" spans="2:10" ht="13.5" customHeight="1">
      <c r="B25" s="61"/>
      <c r="C25" s="61"/>
      <c r="D25" s="61"/>
      <c r="E25" s="61"/>
      <c r="F25" s="61"/>
      <c r="G25" s="61"/>
      <c r="H25" s="185" t="s">
        <v>300</v>
      </c>
      <c r="J25" s="46"/>
    </row>
    <row r="26" spans="2:10" ht="15" customHeight="1">
      <c r="B26" s="265" t="s">
        <v>207</v>
      </c>
      <c r="C26" s="269" t="s">
        <v>250</v>
      </c>
      <c r="D26" s="95"/>
      <c r="E26" s="44" t="s">
        <v>248</v>
      </c>
      <c r="F26" s="45"/>
      <c r="G26" s="269" t="s">
        <v>251</v>
      </c>
      <c r="H26" s="269"/>
      <c r="I26" s="60"/>
      <c r="J26" s="60"/>
    </row>
    <row r="27" spans="2:10" ht="15" customHeight="1">
      <c r="B27" s="87" t="s">
        <v>190</v>
      </c>
      <c r="C27" s="412">
        <v>21324</v>
      </c>
      <c r="D27" s="411"/>
      <c r="E27" s="411">
        <v>128182900</v>
      </c>
      <c r="F27" s="411"/>
      <c r="G27" s="411">
        <f t="shared" ref="G27:G31" si="1">ROUND(E27/C27,0)</f>
        <v>6011</v>
      </c>
      <c r="H27" s="411"/>
      <c r="I27" s="60"/>
      <c r="J27" s="60"/>
    </row>
    <row r="28" spans="2:10" ht="15" customHeight="1">
      <c r="B28" s="87" t="s">
        <v>204</v>
      </c>
      <c r="C28" s="412">
        <v>21599</v>
      </c>
      <c r="D28" s="411"/>
      <c r="E28" s="411">
        <v>134061000</v>
      </c>
      <c r="F28" s="411"/>
      <c r="G28" s="411">
        <f t="shared" si="1"/>
        <v>6207</v>
      </c>
      <c r="H28" s="411"/>
      <c r="I28" s="60"/>
      <c r="J28" s="60"/>
    </row>
    <row r="29" spans="2:10" ht="15" customHeight="1">
      <c r="B29" s="62" t="s">
        <v>311</v>
      </c>
      <c r="C29" s="412">
        <v>21700</v>
      </c>
      <c r="D29" s="411"/>
      <c r="E29" s="411">
        <v>139027300</v>
      </c>
      <c r="F29" s="411"/>
      <c r="G29" s="411">
        <f t="shared" si="1"/>
        <v>6407</v>
      </c>
      <c r="H29" s="411"/>
      <c r="I29" s="60"/>
      <c r="J29" s="60"/>
    </row>
    <row r="30" spans="2:10" ht="15" customHeight="1">
      <c r="B30" s="87" t="s">
        <v>346</v>
      </c>
      <c r="C30" s="412">
        <v>21915</v>
      </c>
      <c r="D30" s="411"/>
      <c r="E30" s="411">
        <v>143768400</v>
      </c>
      <c r="F30" s="411"/>
      <c r="G30" s="411">
        <f t="shared" si="1"/>
        <v>6560</v>
      </c>
      <c r="H30" s="411"/>
      <c r="I30" s="60"/>
      <c r="J30" s="60"/>
    </row>
    <row r="31" spans="2:10" ht="15" customHeight="1">
      <c r="B31" s="206" t="s">
        <v>363</v>
      </c>
      <c r="C31" s="495">
        <v>22014</v>
      </c>
      <c r="D31" s="494"/>
      <c r="E31" s="494">
        <v>148444300</v>
      </c>
      <c r="F31" s="494"/>
      <c r="G31" s="494">
        <f t="shared" si="1"/>
        <v>6743</v>
      </c>
      <c r="H31" s="494"/>
      <c r="I31" s="60"/>
      <c r="J31" s="60"/>
    </row>
    <row r="32" spans="2:10" ht="13.5" customHeight="1">
      <c r="B32" s="60" t="s">
        <v>284</v>
      </c>
      <c r="C32" s="60"/>
      <c r="D32" s="60"/>
      <c r="E32" s="60"/>
      <c r="F32" s="60"/>
      <c r="G32" s="60"/>
      <c r="H32" s="60"/>
      <c r="I32" s="60"/>
      <c r="J32" s="60"/>
    </row>
    <row r="33" spans="2:10" ht="13.5" customHeight="1">
      <c r="B33" s="61"/>
      <c r="C33" s="61"/>
      <c r="D33" s="61"/>
      <c r="E33" s="61"/>
      <c r="F33" s="61"/>
      <c r="G33" s="61"/>
      <c r="H33" s="61"/>
      <c r="I33" s="61"/>
      <c r="J33" s="61"/>
    </row>
    <row r="34" spans="2:10" ht="18" customHeight="1">
      <c r="B34" s="496" t="s">
        <v>336</v>
      </c>
      <c r="C34" s="496"/>
      <c r="D34" s="496"/>
      <c r="E34" s="496"/>
      <c r="F34" s="496"/>
      <c r="G34" s="496"/>
      <c r="H34" s="496"/>
      <c r="I34" s="496"/>
      <c r="J34" s="496"/>
    </row>
    <row r="35" spans="2:10" ht="13.5" customHeight="1">
      <c r="B35" s="61"/>
      <c r="C35" s="61"/>
      <c r="D35" s="61"/>
      <c r="E35" s="61"/>
      <c r="F35" s="61"/>
      <c r="G35" s="61"/>
      <c r="H35" s="185" t="s">
        <v>301</v>
      </c>
      <c r="J35" s="46"/>
    </row>
    <row r="36" spans="2:10" ht="24" customHeight="1">
      <c r="B36" s="265" t="s">
        <v>207</v>
      </c>
      <c r="C36" s="269" t="s">
        <v>254</v>
      </c>
      <c r="D36" s="95"/>
      <c r="E36" s="44" t="s">
        <v>248</v>
      </c>
      <c r="F36" s="45"/>
      <c r="G36" s="270" t="s">
        <v>252</v>
      </c>
      <c r="H36" s="269"/>
      <c r="I36" s="60"/>
      <c r="J36" s="60"/>
    </row>
    <row r="37" spans="2:10" ht="15" customHeight="1">
      <c r="B37" s="87" t="s">
        <v>190</v>
      </c>
      <c r="C37" s="412">
        <v>48275</v>
      </c>
      <c r="D37" s="411"/>
      <c r="E37" s="411">
        <v>5635273918</v>
      </c>
      <c r="F37" s="411"/>
      <c r="G37" s="411">
        <f t="shared" ref="G37:G41" si="2">ROUND(E37/C37,0)</f>
        <v>116733</v>
      </c>
      <c r="H37" s="411"/>
      <c r="I37" s="60"/>
      <c r="J37" s="60"/>
    </row>
    <row r="38" spans="2:10" ht="15" customHeight="1">
      <c r="B38" s="87" t="s">
        <v>204</v>
      </c>
      <c r="C38" s="412">
        <v>50230</v>
      </c>
      <c r="D38" s="411"/>
      <c r="E38" s="411">
        <v>5833144129</v>
      </c>
      <c r="F38" s="411"/>
      <c r="G38" s="411">
        <f t="shared" si="2"/>
        <v>116129</v>
      </c>
      <c r="H38" s="411"/>
      <c r="I38" s="60"/>
      <c r="J38" s="60"/>
    </row>
    <row r="39" spans="2:10" ht="15" customHeight="1">
      <c r="B39" s="62" t="s">
        <v>311</v>
      </c>
      <c r="C39" s="412">
        <v>51530</v>
      </c>
      <c r="D39" s="411"/>
      <c r="E39" s="411">
        <v>6047906097</v>
      </c>
      <c r="F39" s="411"/>
      <c r="G39" s="411">
        <f t="shared" si="2"/>
        <v>117367</v>
      </c>
      <c r="H39" s="411"/>
      <c r="I39" s="60"/>
      <c r="J39" s="60"/>
    </row>
    <row r="40" spans="2:10" ht="15" customHeight="1">
      <c r="B40" s="87" t="s">
        <v>346</v>
      </c>
      <c r="C40" s="412">
        <v>51719</v>
      </c>
      <c r="D40" s="411"/>
      <c r="E40" s="411">
        <v>6079108753</v>
      </c>
      <c r="F40" s="411"/>
      <c r="G40" s="411">
        <f t="shared" si="2"/>
        <v>117541</v>
      </c>
      <c r="H40" s="411"/>
      <c r="I40" s="60"/>
      <c r="J40" s="60"/>
    </row>
    <row r="41" spans="2:10" ht="15" customHeight="1">
      <c r="B41" s="206" t="s">
        <v>363</v>
      </c>
      <c r="C41" s="495">
        <v>52176</v>
      </c>
      <c r="D41" s="494"/>
      <c r="E41" s="494">
        <v>6289832697</v>
      </c>
      <c r="F41" s="494"/>
      <c r="G41" s="494">
        <f t="shared" si="2"/>
        <v>120550</v>
      </c>
      <c r="H41" s="494"/>
      <c r="I41" s="60"/>
      <c r="J41" s="60"/>
    </row>
    <row r="42" spans="2:10" ht="13.5" customHeight="1">
      <c r="B42" s="60" t="s">
        <v>284</v>
      </c>
      <c r="C42" s="60"/>
      <c r="D42" s="60"/>
      <c r="E42" s="60"/>
      <c r="F42" s="60"/>
      <c r="G42" s="60"/>
      <c r="H42" s="60"/>
      <c r="I42" s="60"/>
      <c r="J42" s="60"/>
    </row>
    <row r="43" spans="2:10" ht="13.5" customHeight="1"/>
    <row r="44" spans="2:10" ht="18" customHeight="1">
      <c r="B44" s="496" t="s">
        <v>337</v>
      </c>
      <c r="C44" s="496"/>
      <c r="D44" s="496"/>
      <c r="E44" s="496"/>
      <c r="F44" s="496"/>
      <c r="G44" s="496"/>
      <c r="H44" s="496"/>
      <c r="I44" s="496"/>
      <c r="J44" s="496"/>
    </row>
    <row r="45" spans="2:10" ht="13.5" customHeight="1">
      <c r="B45" s="61"/>
      <c r="C45" s="61"/>
      <c r="D45" s="61"/>
      <c r="E45" s="61"/>
      <c r="F45" s="61"/>
      <c r="G45" s="61"/>
      <c r="H45" s="185" t="s">
        <v>302</v>
      </c>
      <c r="J45" s="46"/>
    </row>
    <row r="46" spans="2:10" ht="24" customHeight="1">
      <c r="B46" s="265" t="s">
        <v>207</v>
      </c>
      <c r="C46" s="269" t="s">
        <v>254</v>
      </c>
      <c r="D46" s="95"/>
      <c r="E46" s="44" t="s">
        <v>248</v>
      </c>
      <c r="F46" s="45"/>
      <c r="G46" s="270" t="s">
        <v>253</v>
      </c>
      <c r="H46" s="269"/>
      <c r="I46" s="60"/>
      <c r="J46" s="60"/>
    </row>
    <row r="47" spans="2:10" ht="15" customHeight="1">
      <c r="B47" s="87" t="s">
        <v>190</v>
      </c>
      <c r="C47" s="412">
        <v>3737</v>
      </c>
      <c r="D47" s="411"/>
      <c r="E47" s="411">
        <v>1318055800</v>
      </c>
      <c r="F47" s="411"/>
      <c r="G47" s="411">
        <f t="shared" ref="G47:G51" si="3">ROUND(E47/C47,0)</f>
        <v>352704</v>
      </c>
      <c r="H47" s="411"/>
      <c r="I47" s="60"/>
      <c r="J47" s="60"/>
    </row>
    <row r="48" spans="2:10" ht="15" customHeight="1">
      <c r="B48" s="87" t="s">
        <v>204</v>
      </c>
      <c r="C48" s="412">
        <v>3789</v>
      </c>
      <c r="D48" s="411"/>
      <c r="E48" s="411">
        <v>1297516800</v>
      </c>
      <c r="F48" s="411"/>
      <c r="G48" s="411">
        <f t="shared" si="3"/>
        <v>342443</v>
      </c>
      <c r="H48" s="411"/>
      <c r="I48" s="60"/>
      <c r="J48" s="60"/>
    </row>
    <row r="49" spans="2:10" ht="15" customHeight="1">
      <c r="B49" s="62" t="s">
        <v>311</v>
      </c>
      <c r="C49" s="412">
        <v>3817</v>
      </c>
      <c r="D49" s="411"/>
      <c r="E49" s="411">
        <v>1072667400</v>
      </c>
      <c r="F49" s="411"/>
      <c r="G49" s="411">
        <f t="shared" si="3"/>
        <v>281024</v>
      </c>
      <c r="H49" s="411"/>
      <c r="I49" s="60"/>
      <c r="J49" s="60"/>
    </row>
    <row r="50" spans="2:10" ht="15" customHeight="1">
      <c r="B50" s="87" t="s">
        <v>346</v>
      </c>
      <c r="C50" s="412">
        <v>3855</v>
      </c>
      <c r="D50" s="411"/>
      <c r="E50" s="411">
        <v>1033338500</v>
      </c>
      <c r="F50" s="411"/>
      <c r="G50" s="411">
        <f t="shared" si="3"/>
        <v>268051</v>
      </c>
      <c r="H50" s="411"/>
      <c r="I50" s="60"/>
      <c r="J50" s="60"/>
    </row>
    <row r="51" spans="2:10" ht="15" customHeight="1">
      <c r="B51" s="206" t="s">
        <v>363</v>
      </c>
      <c r="C51" s="495">
        <v>3930</v>
      </c>
      <c r="D51" s="494"/>
      <c r="E51" s="494">
        <v>1159114200</v>
      </c>
      <c r="F51" s="494"/>
      <c r="G51" s="494">
        <f t="shared" si="3"/>
        <v>294940</v>
      </c>
      <c r="H51" s="494"/>
      <c r="I51" s="60"/>
      <c r="J51" s="60"/>
    </row>
    <row r="52" spans="2:10">
      <c r="B52" s="60" t="s">
        <v>284</v>
      </c>
      <c r="C52" s="46"/>
      <c r="D52" s="46"/>
      <c r="E52" s="46"/>
      <c r="F52" s="46"/>
      <c r="G52" s="60"/>
      <c r="H52" s="46"/>
      <c r="I52" s="46"/>
      <c r="J52" s="46"/>
    </row>
  </sheetData>
  <mergeCells count="73">
    <mergeCell ref="J4:J5"/>
    <mergeCell ref="B3:B5"/>
    <mergeCell ref="C3:H3"/>
    <mergeCell ref="I3:J3"/>
    <mergeCell ref="C4:C5"/>
    <mergeCell ref="D4:D5"/>
    <mergeCell ref="E4:E5"/>
    <mergeCell ref="F4:F5"/>
    <mergeCell ref="G4:H4"/>
    <mergeCell ref="I4:I5"/>
    <mergeCell ref="G19:H19"/>
    <mergeCell ref="C28:D28"/>
    <mergeCell ref="E28:F28"/>
    <mergeCell ref="G28:H28"/>
    <mergeCell ref="C20:D20"/>
    <mergeCell ref="E20:F20"/>
    <mergeCell ref="G20:H20"/>
    <mergeCell ref="G17:H17"/>
    <mergeCell ref="G18:H18"/>
    <mergeCell ref="B44:J44"/>
    <mergeCell ref="E21:F21"/>
    <mergeCell ref="E19:F19"/>
    <mergeCell ref="E18:F18"/>
    <mergeCell ref="E17:F17"/>
    <mergeCell ref="E37:F37"/>
    <mergeCell ref="C21:D21"/>
    <mergeCell ref="C19:D19"/>
    <mergeCell ref="C18:D18"/>
    <mergeCell ref="C17:D17"/>
    <mergeCell ref="C27:D27"/>
    <mergeCell ref="E27:F27"/>
    <mergeCell ref="G27:H27"/>
    <mergeCell ref="C31:D31"/>
    <mergeCell ref="E31:F31"/>
    <mergeCell ref="G31:H31"/>
    <mergeCell ref="B34:J34"/>
    <mergeCell ref="C37:D37"/>
    <mergeCell ref="G37:H37"/>
    <mergeCell ref="C38:D38"/>
    <mergeCell ref="E38:F38"/>
    <mergeCell ref="G38:H38"/>
    <mergeCell ref="C39:D39"/>
    <mergeCell ref="E39:F39"/>
    <mergeCell ref="G39:H39"/>
    <mergeCell ref="C41:D41"/>
    <mergeCell ref="E41:F41"/>
    <mergeCell ref="G41:H41"/>
    <mergeCell ref="C40:D40"/>
    <mergeCell ref="E40:F40"/>
    <mergeCell ref="G40:H40"/>
    <mergeCell ref="C47:D47"/>
    <mergeCell ref="E47:F47"/>
    <mergeCell ref="G47:H47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30:D30"/>
    <mergeCell ref="E30:F30"/>
    <mergeCell ref="G30:H30"/>
    <mergeCell ref="B24:J24"/>
    <mergeCell ref="G21:H21"/>
    <mergeCell ref="C29:D29"/>
    <mergeCell ref="E29:F29"/>
    <mergeCell ref="G29:H29"/>
  </mergeCells>
  <phoneticPr fontId="11"/>
  <hyperlinks>
    <hyperlink ref="A1" location="目次!C81" display="目次" xr:uid="{00000000-0004-0000-43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97" firstPageNumber="4294963191" fitToWidth="0" fitToHeight="0" orientation="portrait" r:id="rId1"/>
  <headerFooter scaleWithDoc="0" alignWithMargins="0">
    <oddFooter>&amp;C&amp;"ＭＳ Ｐ明朝,標準"&amp;A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84"/>
  <dimension ref="A1:L47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5.25" style="1" bestFit="1" customWidth="1"/>
    <col min="2" max="2" width="29.625" style="1" customWidth="1"/>
    <col min="3" max="4" width="14.25" style="1" customWidth="1"/>
    <col min="5" max="5" width="15.25" style="1" customWidth="1"/>
    <col min="6" max="12" width="14.25" style="1" customWidth="1"/>
    <col min="13" max="16384" width="9" style="1"/>
  </cols>
  <sheetData>
    <row r="1" spans="1:12" ht="18" customHeight="1">
      <c r="A1" s="10" t="s">
        <v>283</v>
      </c>
      <c r="B1" s="24" t="s">
        <v>273</v>
      </c>
      <c r="D1" s="25"/>
      <c r="E1" s="26"/>
    </row>
    <row r="2" spans="1:12" ht="15" customHeight="1">
      <c r="B2" s="11"/>
      <c r="D2" s="18"/>
      <c r="F2" s="18"/>
      <c r="H2" s="18"/>
      <c r="J2" s="18"/>
      <c r="L2" s="18" t="s">
        <v>20</v>
      </c>
    </row>
    <row r="3" spans="1:12" s="9" customFormat="1">
      <c r="B3" s="421" t="s">
        <v>285</v>
      </c>
      <c r="C3" s="423" t="s">
        <v>199</v>
      </c>
      <c r="D3" s="424"/>
      <c r="E3" s="423" t="s">
        <v>205</v>
      </c>
      <c r="F3" s="425"/>
      <c r="G3" s="423" t="s">
        <v>312</v>
      </c>
      <c r="H3" s="424"/>
      <c r="I3" s="423" t="s">
        <v>347</v>
      </c>
      <c r="J3" s="424"/>
      <c r="K3" s="418" t="s">
        <v>364</v>
      </c>
      <c r="L3" s="419"/>
    </row>
    <row r="4" spans="1:12" s="9" customFormat="1">
      <c r="B4" s="422"/>
      <c r="C4" s="262" t="s">
        <v>22</v>
      </c>
      <c r="D4" s="264" t="s">
        <v>23</v>
      </c>
      <c r="E4" s="262" t="s">
        <v>22</v>
      </c>
      <c r="F4" s="262" t="s">
        <v>23</v>
      </c>
      <c r="G4" s="262" t="s">
        <v>22</v>
      </c>
      <c r="H4" s="264" t="s">
        <v>23</v>
      </c>
      <c r="I4" s="262" t="s">
        <v>22</v>
      </c>
      <c r="J4" s="264" t="s">
        <v>23</v>
      </c>
      <c r="K4" s="389" t="s">
        <v>22</v>
      </c>
      <c r="L4" s="183" t="s">
        <v>23</v>
      </c>
    </row>
    <row r="5" spans="1:12" s="13" customFormat="1" ht="24.75" customHeight="1">
      <c r="B5" s="168" t="s">
        <v>24</v>
      </c>
      <c r="C5" s="157">
        <v>31102015</v>
      </c>
      <c r="D5" s="157">
        <v>31430772</v>
      </c>
      <c r="E5" s="157">
        <v>32180962</v>
      </c>
      <c r="F5" s="157">
        <v>32088094</v>
      </c>
      <c r="G5" s="157">
        <v>44558288</v>
      </c>
      <c r="H5" s="157">
        <v>42676338</v>
      </c>
      <c r="I5" s="157">
        <f>SUM(I6:I27)</f>
        <v>41455461</v>
      </c>
      <c r="J5" s="357">
        <v>39406589</v>
      </c>
      <c r="K5" s="157">
        <f>SUM(K6:K27)</f>
        <v>44882851</v>
      </c>
      <c r="L5" s="357">
        <v>43138902</v>
      </c>
    </row>
    <row r="6" spans="1:12" ht="15.75" customHeight="1">
      <c r="B6" s="100" t="s">
        <v>25</v>
      </c>
      <c r="C6" s="132">
        <v>16323429</v>
      </c>
      <c r="D6" s="132">
        <v>17129198</v>
      </c>
      <c r="E6" s="132">
        <v>16778611</v>
      </c>
      <c r="F6" s="132">
        <v>17370097</v>
      </c>
      <c r="G6" s="132">
        <v>16854174</v>
      </c>
      <c r="H6" s="132">
        <v>17432953</v>
      </c>
      <c r="I6" s="132">
        <v>16657863</v>
      </c>
      <c r="J6" s="132">
        <v>17228478</v>
      </c>
      <c r="K6" s="390">
        <v>16987241</v>
      </c>
      <c r="L6" s="390">
        <v>18012967</v>
      </c>
    </row>
    <row r="7" spans="1:12" ht="15.75" customHeight="1">
      <c r="B7" s="100" t="s">
        <v>26</v>
      </c>
      <c r="C7" s="132">
        <v>170000</v>
      </c>
      <c r="D7" s="132">
        <v>170577</v>
      </c>
      <c r="E7" s="132">
        <v>168273</v>
      </c>
      <c r="F7" s="132">
        <v>172475</v>
      </c>
      <c r="G7" s="132">
        <v>179956</v>
      </c>
      <c r="H7" s="132">
        <v>166613</v>
      </c>
      <c r="I7" s="132">
        <v>153956</v>
      </c>
      <c r="J7" s="132">
        <v>169514</v>
      </c>
      <c r="K7" s="390">
        <v>156700</v>
      </c>
      <c r="L7" s="390">
        <v>188907</v>
      </c>
    </row>
    <row r="8" spans="1:12" ht="15.75" customHeight="1">
      <c r="B8" s="100" t="s">
        <v>27</v>
      </c>
      <c r="C8" s="132">
        <v>12000</v>
      </c>
      <c r="D8" s="132">
        <v>18025</v>
      </c>
      <c r="E8" s="132">
        <v>22000</v>
      </c>
      <c r="F8" s="132">
        <v>9566</v>
      </c>
      <c r="G8" s="132">
        <v>7000</v>
      </c>
      <c r="H8" s="132">
        <v>10409</v>
      </c>
      <c r="I8" s="132">
        <v>7000</v>
      </c>
      <c r="J8" s="132">
        <v>8830</v>
      </c>
      <c r="K8" s="390">
        <v>7000</v>
      </c>
      <c r="L8" s="390">
        <v>5595</v>
      </c>
    </row>
    <row r="9" spans="1:12" ht="15.75" customHeight="1">
      <c r="B9" s="100" t="s">
        <v>28</v>
      </c>
      <c r="C9" s="132">
        <v>54000</v>
      </c>
      <c r="D9" s="132">
        <v>50340</v>
      </c>
      <c r="E9" s="132">
        <v>66000</v>
      </c>
      <c r="F9" s="132">
        <v>63031</v>
      </c>
      <c r="G9" s="132">
        <v>52000</v>
      </c>
      <c r="H9" s="132">
        <v>55522</v>
      </c>
      <c r="I9" s="132">
        <v>52000</v>
      </c>
      <c r="J9" s="132">
        <v>87808</v>
      </c>
      <c r="K9" s="390">
        <v>52000</v>
      </c>
      <c r="L9" s="390">
        <v>81677</v>
      </c>
    </row>
    <row r="10" spans="1:12" ht="15.75" customHeight="1">
      <c r="B10" s="100" t="s">
        <v>29</v>
      </c>
      <c r="C10" s="132">
        <v>60000</v>
      </c>
      <c r="D10" s="132">
        <v>46592</v>
      </c>
      <c r="E10" s="132">
        <v>58000</v>
      </c>
      <c r="F10" s="132">
        <v>38335</v>
      </c>
      <c r="G10" s="132">
        <v>32000</v>
      </c>
      <c r="H10" s="132">
        <v>66989</v>
      </c>
      <c r="I10" s="132">
        <v>32000</v>
      </c>
      <c r="J10" s="132">
        <v>104746</v>
      </c>
      <c r="K10" s="390">
        <v>32000</v>
      </c>
      <c r="L10" s="390">
        <v>64010</v>
      </c>
    </row>
    <row r="11" spans="1:12" ht="15.75" customHeight="1">
      <c r="B11" s="100" t="s">
        <v>305</v>
      </c>
      <c r="C11" s="133" t="s">
        <v>10</v>
      </c>
      <c r="D11" s="133" t="s">
        <v>10</v>
      </c>
      <c r="E11" s="133" t="s">
        <v>10</v>
      </c>
      <c r="F11" s="133" t="s">
        <v>10</v>
      </c>
      <c r="G11" s="132">
        <v>115180</v>
      </c>
      <c r="H11" s="132">
        <v>105442</v>
      </c>
      <c r="I11" s="132">
        <v>90000</v>
      </c>
      <c r="J11" s="132">
        <v>194298</v>
      </c>
      <c r="K11" s="390">
        <v>150000</v>
      </c>
      <c r="L11" s="390">
        <v>205822</v>
      </c>
    </row>
    <row r="12" spans="1:12" ht="15.75" customHeight="1">
      <c r="B12" s="100" t="s">
        <v>30</v>
      </c>
      <c r="C12" s="132">
        <v>1520000</v>
      </c>
      <c r="D12" s="132">
        <v>1655952</v>
      </c>
      <c r="E12" s="132">
        <v>1650000</v>
      </c>
      <c r="F12" s="132">
        <v>1594070</v>
      </c>
      <c r="G12" s="132">
        <v>1858000</v>
      </c>
      <c r="H12" s="132">
        <v>1909862</v>
      </c>
      <c r="I12" s="132">
        <v>1835000</v>
      </c>
      <c r="J12" s="132">
        <v>2103908</v>
      </c>
      <c r="K12" s="390">
        <v>1935000</v>
      </c>
      <c r="L12" s="390">
        <v>2286851</v>
      </c>
    </row>
    <row r="13" spans="1:12" ht="15.75" customHeight="1">
      <c r="B13" s="100" t="s">
        <v>31</v>
      </c>
      <c r="C13" s="132">
        <v>80000</v>
      </c>
      <c r="D13" s="132">
        <v>72561</v>
      </c>
      <c r="E13" s="132">
        <v>38000</v>
      </c>
      <c r="F13" s="132">
        <v>38462</v>
      </c>
      <c r="G13" s="133" t="s">
        <v>0</v>
      </c>
      <c r="H13" s="133" t="s">
        <v>0</v>
      </c>
      <c r="I13" s="133" t="s">
        <v>0</v>
      </c>
      <c r="J13" s="133" t="s">
        <v>0</v>
      </c>
      <c r="K13" s="391" t="s">
        <v>0</v>
      </c>
      <c r="L13" s="391" t="s">
        <v>0</v>
      </c>
    </row>
    <row r="14" spans="1:12" ht="15.75" customHeight="1">
      <c r="B14" s="100" t="s">
        <v>219</v>
      </c>
      <c r="C14" s="133" t="s">
        <v>10</v>
      </c>
      <c r="D14" s="133" t="s">
        <v>10</v>
      </c>
      <c r="E14" s="133">
        <v>12994</v>
      </c>
      <c r="F14" s="133">
        <v>11642</v>
      </c>
      <c r="G14" s="133">
        <v>30086</v>
      </c>
      <c r="H14" s="133">
        <v>22997</v>
      </c>
      <c r="I14" s="133">
        <v>17000</v>
      </c>
      <c r="J14" s="133">
        <v>22105</v>
      </c>
      <c r="K14" s="391">
        <v>25000</v>
      </c>
      <c r="L14" s="391">
        <v>32213</v>
      </c>
    </row>
    <row r="15" spans="1:12" ht="15.75" customHeight="1">
      <c r="B15" s="100" t="s">
        <v>32</v>
      </c>
      <c r="C15" s="133">
        <v>93681</v>
      </c>
      <c r="D15" s="133">
        <v>93681</v>
      </c>
      <c r="E15" s="133">
        <v>235353</v>
      </c>
      <c r="F15" s="133">
        <v>236723</v>
      </c>
      <c r="G15" s="133">
        <v>140509</v>
      </c>
      <c r="H15" s="133">
        <v>140509</v>
      </c>
      <c r="I15" s="133">
        <v>332956</v>
      </c>
      <c r="J15" s="133">
        <v>333795</v>
      </c>
      <c r="K15" s="391">
        <v>146449</v>
      </c>
      <c r="L15" s="391">
        <v>146825</v>
      </c>
    </row>
    <row r="16" spans="1:12" ht="15.75" customHeight="1">
      <c r="B16" s="100" t="s">
        <v>33</v>
      </c>
      <c r="C16" s="132">
        <v>80000</v>
      </c>
      <c r="D16" s="132">
        <v>49735</v>
      </c>
      <c r="E16" s="132">
        <v>28000</v>
      </c>
      <c r="F16" s="132">
        <v>41306</v>
      </c>
      <c r="G16" s="132">
        <v>28000</v>
      </c>
      <c r="H16" s="132">
        <v>39552</v>
      </c>
      <c r="I16" s="132">
        <v>412168</v>
      </c>
      <c r="J16" s="132">
        <v>496044</v>
      </c>
      <c r="K16" s="390">
        <v>28000</v>
      </c>
      <c r="L16" s="390">
        <v>43695</v>
      </c>
    </row>
    <row r="17" spans="2:12" ht="15.75" customHeight="1">
      <c r="B17" s="100" t="s">
        <v>34</v>
      </c>
      <c r="C17" s="132">
        <v>14500</v>
      </c>
      <c r="D17" s="132">
        <v>12405</v>
      </c>
      <c r="E17" s="132">
        <v>14000</v>
      </c>
      <c r="F17" s="132">
        <v>11795</v>
      </c>
      <c r="G17" s="132">
        <v>14000</v>
      </c>
      <c r="H17" s="132">
        <v>12671</v>
      </c>
      <c r="I17" s="132">
        <v>13000</v>
      </c>
      <c r="J17" s="132">
        <v>12041</v>
      </c>
      <c r="K17" s="390">
        <v>12500</v>
      </c>
      <c r="L17" s="390">
        <v>10971</v>
      </c>
    </row>
    <row r="18" spans="2:12" ht="15.75" customHeight="1">
      <c r="B18" s="100" t="s">
        <v>35</v>
      </c>
      <c r="C18" s="132">
        <v>490887</v>
      </c>
      <c r="D18" s="132">
        <v>462612</v>
      </c>
      <c r="E18" s="132">
        <v>421087</v>
      </c>
      <c r="F18" s="132">
        <v>395167</v>
      </c>
      <c r="G18" s="132">
        <v>211799</v>
      </c>
      <c r="H18" s="132">
        <v>178341</v>
      </c>
      <c r="I18" s="132">
        <v>223986</v>
      </c>
      <c r="J18" s="132">
        <v>204239</v>
      </c>
      <c r="K18" s="390">
        <v>216596</v>
      </c>
      <c r="L18" s="390">
        <v>205090</v>
      </c>
    </row>
    <row r="19" spans="2:12" ht="15.75" customHeight="1">
      <c r="B19" s="100" t="s">
        <v>36</v>
      </c>
      <c r="C19" s="132">
        <v>176899</v>
      </c>
      <c r="D19" s="132">
        <v>190891</v>
      </c>
      <c r="E19" s="132">
        <v>177921</v>
      </c>
      <c r="F19" s="132">
        <v>180793</v>
      </c>
      <c r="G19" s="132">
        <v>179993</v>
      </c>
      <c r="H19" s="132">
        <v>159640</v>
      </c>
      <c r="I19" s="132">
        <v>180468</v>
      </c>
      <c r="J19" s="132">
        <v>172975</v>
      </c>
      <c r="K19" s="390">
        <v>181316</v>
      </c>
      <c r="L19" s="390">
        <v>180307</v>
      </c>
    </row>
    <row r="20" spans="2:12" ht="15.75" customHeight="1">
      <c r="B20" s="100" t="s">
        <v>37</v>
      </c>
      <c r="C20" s="132">
        <v>4858731</v>
      </c>
      <c r="D20" s="132">
        <v>4757376</v>
      </c>
      <c r="E20" s="132">
        <v>5494000</v>
      </c>
      <c r="F20" s="132">
        <v>5264232</v>
      </c>
      <c r="G20" s="132">
        <v>17121999</v>
      </c>
      <c r="H20" s="132">
        <v>15817601</v>
      </c>
      <c r="I20" s="132">
        <v>11521890</v>
      </c>
      <c r="J20" s="132">
        <v>9138198</v>
      </c>
      <c r="K20" s="390">
        <v>9801453</v>
      </c>
      <c r="L20" s="390">
        <v>8327570</v>
      </c>
    </row>
    <row r="21" spans="2:12" ht="15.75" customHeight="1">
      <c r="B21" s="100" t="s">
        <v>38</v>
      </c>
      <c r="C21" s="132">
        <v>2001184</v>
      </c>
      <c r="D21" s="132">
        <v>1949839</v>
      </c>
      <c r="E21" s="132">
        <v>1942857</v>
      </c>
      <c r="F21" s="132">
        <v>1842889</v>
      </c>
      <c r="G21" s="132">
        <v>2147709</v>
      </c>
      <c r="H21" s="132">
        <v>1998500</v>
      </c>
      <c r="I21" s="132">
        <v>2069839</v>
      </c>
      <c r="J21" s="132">
        <v>1970552</v>
      </c>
      <c r="K21" s="390">
        <v>2262687</v>
      </c>
      <c r="L21" s="390">
        <v>2077067</v>
      </c>
    </row>
    <row r="22" spans="2:12" ht="15.75" customHeight="1">
      <c r="B22" s="100" t="s">
        <v>39</v>
      </c>
      <c r="C22" s="132">
        <v>22313</v>
      </c>
      <c r="D22" s="132">
        <v>24647</v>
      </c>
      <c r="E22" s="132">
        <v>88725</v>
      </c>
      <c r="F22" s="132">
        <v>90980</v>
      </c>
      <c r="G22" s="132">
        <v>23891</v>
      </c>
      <c r="H22" s="132">
        <v>26085</v>
      </c>
      <c r="I22" s="132">
        <v>23095</v>
      </c>
      <c r="J22" s="132">
        <v>27646</v>
      </c>
      <c r="K22" s="390">
        <v>29962</v>
      </c>
      <c r="L22" s="390">
        <v>30541</v>
      </c>
    </row>
    <row r="23" spans="2:12" ht="15.75" customHeight="1">
      <c r="B23" s="100" t="s">
        <v>40</v>
      </c>
      <c r="C23" s="132">
        <v>31324</v>
      </c>
      <c r="D23" s="132">
        <v>34633</v>
      </c>
      <c r="E23" s="132">
        <v>19195</v>
      </c>
      <c r="F23" s="132">
        <v>19044</v>
      </c>
      <c r="G23" s="132">
        <v>12336</v>
      </c>
      <c r="H23" s="132">
        <v>24439</v>
      </c>
      <c r="I23" s="132">
        <v>13019</v>
      </c>
      <c r="J23" s="132">
        <v>18318</v>
      </c>
      <c r="K23" s="390">
        <v>17242</v>
      </c>
      <c r="L23" s="390">
        <v>25254</v>
      </c>
    </row>
    <row r="24" spans="2:12" ht="15.75" customHeight="1">
      <c r="B24" s="100" t="s">
        <v>41</v>
      </c>
      <c r="C24" s="132">
        <v>553126</v>
      </c>
      <c r="D24" s="132">
        <v>547387</v>
      </c>
      <c r="E24" s="132">
        <v>490745</v>
      </c>
      <c r="F24" s="132">
        <v>489539</v>
      </c>
      <c r="G24" s="132">
        <v>578708</v>
      </c>
      <c r="H24" s="132">
        <v>567411</v>
      </c>
      <c r="I24" s="132">
        <v>786332</v>
      </c>
      <c r="J24" s="132">
        <v>783697</v>
      </c>
      <c r="K24" s="390">
        <v>2269770</v>
      </c>
      <c r="L24" s="390">
        <v>2268523</v>
      </c>
    </row>
    <row r="25" spans="2:12" ht="15.75" customHeight="1">
      <c r="B25" s="100" t="s">
        <v>42</v>
      </c>
      <c r="C25" s="132">
        <v>1575064</v>
      </c>
      <c r="D25" s="132">
        <v>1575065</v>
      </c>
      <c r="E25" s="132">
        <v>1670930</v>
      </c>
      <c r="F25" s="132">
        <v>1670931</v>
      </c>
      <c r="G25" s="132">
        <v>1358535</v>
      </c>
      <c r="H25" s="132">
        <v>1358536</v>
      </c>
      <c r="I25" s="132">
        <v>2089812</v>
      </c>
      <c r="J25" s="132">
        <v>2089813</v>
      </c>
      <c r="K25" s="390">
        <v>2851127</v>
      </c>
      <c r="L25" s="390">
        <v>2851127</v>
      </c>
    </row>
    <row r="26" spans="2:12" ht="15.75" customHeight="1">
      <c r="B26" s="100" t="s">
        <v>43</v>
      </c>
      <c r="C26" s="132">
        <v>1602577</v>
      </c>
      <c r="D26" s="132">
        <v>1480355</v>
      </c>
      <c r="E26" s="132">
        <v>1647771</v>
      </c>
      <c r="F26" s="132">
        <v>1461717</v>
      </c>
      <c r="G26" s="132">
        <v>1362013</v>
      </c>
      <c r="H26" s="132">
        <v>1135268</v>
      </c>
      <c r="I26" s="132">
        <v>1592877</v>
      </c>
      <c r="J26" s="132">
        <v>1396183</v>
      </c>
      <c r="K26" s="390">
        <v>2069208</v>
      </c>
      <c r="L26" s="390">
        <v>1659888</v>
      </c>
    </row>
    <row r="27" spans="2:12" ht="15.75" customHeight="1">
      <c r="B27" s="102" t="s">
        <v>44</v>
      </c>
      <c r="C27" s="134">
        <v>1382300</v>
      </c>
      <c r="D27" s="134">
        <v>1108900</v>
      </c>
      <c r="E27" s="134">
        <v>1159500</v>
      </c>
      <c r="F27" s="134">
        <v>1085300</v>
      </c>
      <c r="G27" s="134">
        <v>2250400</v>
      </c>
      <c r="H27" s="134">
        <v>1447000</v>
      </c>
      <c r="I27" s="134">
        <v>3351200</v>
      </c>
      <c r="J27" s="134">
        <v>2843400</v>
      </c>
      <c r="K27" s="392">
        <v>5651600</v>
      </c>
      <c r="L27" s="392">
        <v>4434000</v>
      </c>
    </row>
    <row r="28" spans="2:12">
      <c r="B28" s="61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2">
      <c r="B29" s="14"/>
      <c r="C29" s="14"/>
      <c r="D29" s="14"/>
      <c r="E29" s="14"/>
      <c r="F29" s="14"/>
      <c r="G29" s="59"/>
      <c r="H29" s="14"/>
      <c r="I29" s="59"/>
      <c r="J29" s="14"/>
      <c r="K29" s="59"/>
      <c r="L29" s="14"/>
    </row>
    <row r="30" spans="2:12" ht="18" customHeight="1">
      <c r="B30" s="24" t="s">
        <v>274</v>
      </c>
      <c r="E30" s="21"/>
    </row>
    <row r="31" spans="2:12">
      <c r="B31" s="90"/>
      <c r="C31" s="46"/>
      <c r="D31" s="62"/>
      <c r="E31" s="46"/>
      <c r="F31" s="62"/>
      <c r="G31" s="46"/>
      <c r="H31" s="62"/>
      <c r="I31" s="46"/>
      <c r="J31" s="62"/>
      <c r="K31" s="46"/>
      <c r="L31" s="62" t="s">
        <v>20</v>
      </c>
    </row>
    <row r="32" spans="2:12">
      <c r="B32" s="421" t="s">
        <v>285</v>
      </c>
      <c r="C32" s="401" t="s">
        <v>199</v>
      </c>
      <c r="D32" s="423"/>
      <c r="E32" s="401" t="s">
        <v>205</v>
      </c>
      <c r="F32" s="401"/>
      <c r="G32" s="401" t="s">
        <v>312</v>
      </c>
      <c r="H32" s="423"/>
      <c r="I32" s="401" t="s">
        <v>347</v>
      </c>
      <c r="J32" s="423"/>
      <c r="K32" s="420" t="s">
        <v>364</v>
      </c>
      <c r="L32" s="418"/>
    </row>
    <row r="33" spans="2:12">
      <c r="B33" s="422"/>
      <c r="C33" s="262" t="s">
        <v>22</v>
      </c>
      <c r="D33" s="264" t="s">
        <v>23</v>
      </c>
      <c r="E33" s="262" t="s">
        <v>22</v>
      </c>
      <c r="F33" s="262" t="s">
        <v>23</v>
      </c>
      <c r="G33" s="262" t="s">
        <v>22</v>
      </c>
      <c r="H33" s="264" t="s">
        <v>23</v>
      </c>
      <c r="I33" s="262" t="s">
        <v>22</v>
      </c>
      <c r="J33" s="264" t="s">
        <v>23</v>
      </c>
      <c r="K33" s="389" t="s">
        <v>22</v>
      </c>
      <c r="L33" s="183" t="s">
        <v>23</v>
      </c>
    </row>
    <row r="34" spans="2:12" ht="29.25" customHeight="1">
      <c r="B34" s="168" t="s">
        <v>24</v>
      </c>
      <c r="C34" s="158">
        <f>SUM(C35:C46)</f>
        <v>31102015</v>
      </c>
      <c r="D34" s="158">
        <f>SUM(D35:D46)</f>
        <v>29759841</v>
      </c>
      <c r="E34" s="158">
        <f>SUM(E35:E46)</f>
        <v>32180962</v>
      </c>
      <c r="F34" s="158">
        <v>30729559</v>
      </c>
      <c r="G34" s="158">
        <f>SUM(G35:G46)</f>
        <v>44558288</v>
      </c>
      <c r="H34" s="158">
        <v>40586525</v>
      </c>
      <c r="I34" s="158">
        <f>SUM(I35:I46)</f>
        <v>41455461</v>
      </c>
      <c r="J34" s="158">
        <v>36555461</v>
      </c>
      <c r="K34" s="158">
        <f>SUM(K35:K46)</f>
        <v>44882851</v>
      </c>
      <c r="L34" s="158">
        <v>39643633</v>
      </c>
    </row>
    <row r="35" spans="2:12" ht="16.5" customHeight="1">
      <c r="B35" s="100" t="s">
        <v>46</v>
      </c>
      <c r="C35" s="132">
        <v>262654</v>
      </c>
      <c r="D35" s="132">
        <v>259492</v>
      </c>
      <c r="E35" s="132">
        <v>260128</v>
      </c>
      <c r="F35" s="132">
        <v>256637</v>
      </c>
      <c r="G35" s="132">
        <v>251818</v>
      </c>
      <c r="H35" s="132">
        <v>245106</v>
      </c>
      <c r="I35" s="132">
        <v>247943</v>
      </c>
      <c r="J35" s="132">
        <v>237874</v>
      </c>
      <c r="K35" s="390">
        <v>247379</v>
      </c>
      <c r="L35" s="390">
        <v>241569</v>
      </c>
    </row>
    <row r="36" spans="2:12" ht="16.5" customHeight="1">
      <c r="B36" s="100" t="s">
        <v>47</v>
      </c>
      <c r="C36" s="132">
        <v>4197716</v>
      </c>
      <c r="D36" s="132">
        <v>4090178</v>
      </c>
      <c r="E36" s="132">
        <v>4624286</v>
      </c>
      <c r="F36" s="132">
        <v>4448488</v>
      </c>
      <c r="G36" s="132">
        <v>13506882</v>
      </c>
      <c r="H36" s="132">
        <v>12964348</v>
      </c>
      <c r="I36" s="132">
        <v>5430214</v>
      </c>
      <c r="J36" s="132">
        <v>5081260</v>
      </c>
      <c r="K36" s="390">
        <v>8413663</v>
      </c>
      <c r="L36" s="390">
        <v>7072571</v>
      </c>
    </row>
    <row r="37" spans="2:12" ht="16.5" customHeight="1">
      <c r="B37" s="100" t="s">
        <v>48</v>
      </c>
      <c r="C37" s="132">
        <v>13128501</v>
      </c>
      <c r="D37" s="132">
        <v>12610679</v>
      </c>
      <c r="E37" s="132">
        <v>13845254</v>
      </c>
      <c r="F37" s="132">
        <v>13289279</v>
      </c>
      <c r="G37" s="132">
        <v>15029199</v>
      </c>
      <c r="H37" s="132">
        <v>14026247</v>
      </c>
      <c r="I37" s="132">
        <v>17873756</v>
      </c>
      <c r="J37" s="132">
        <v>15901365</v>
      </c>
      <c r="K37" s="390">
        <v>16847720</v>
      </c>
      <c r="L37" s="390">
        <v>15512499</v>
      </c>
    </row>
    <row r="38" spans="2:12" ht="16.5" customHeight="1">
      <c r="B38" s="100" t="s">
        <v>49</v>
      </c>
      <c r="C38" s="132">
        <v>1828208</v>
      </c>
      <c r="D38" s="132">
        <v>1759571</v>
      </c>
      <c r="E38" s="132">
        <v>1876489</v>
      </c>
      <c r="F38" s="132">
        <v>1825746</v>
      </c>
      <c r="G38" s="132">
        <v>2749131</v>
      </c>
      <c r="H38" s="132">
        <v>1938859</v>
      </c>
      <c r="I38" s="132">
        <v>3784877</v>
      </c>
      <c r="J38" s="132">
        <v>2564787</v>
      </c>
      <c r="K38" s="390">
        <v>4082239</v>
      </c>
      <c r="L38" s="390">
        <v>2795822</v>
      </c>
    </row>
    <row r="39" spans="2:12" ht="16.5" customHeight="1">
      <c r="B39" s="100" t="s">
        <v>50</v>
      </c>
      <c r="C39" s="132">
        <v>57477</v>
      </c>
      <c r="D39" s="132">
        <v>55125</v>
      </c>
      <c r="E39" s="132">
        <v>56375</v>
      </c>
      <c r="F39" s="132">
        <v>54261</v>
      </c>
      <c r="G39" s="132">
        <v>60475</v>
      </c>
      <c r="H39" s="132">
        <v>56893</v>
      </c>
      <c r="I39" s="132">
        <v>61263</v>
      </c>
      <c r="J39" s="132">
        <v>57467</v>
      </c>
      <c r="K39" s="390">
        <v>104234</v>
      </c>
      <c r="L39" s="390">
        <v>99142</v>
      </c>
    </row>
    <row r="40" spans="2:12" ht="16.5" customHeight="1">
      <c r="B40" s="100" t="s">
        <v>51</v>
      </c>
      <c r="C40" s="132">
        <v>99398</v>
      </c>
      <c r="D40" s="132">
        <v>96461</v>
      </c>
      <c r="E40" s="132">
        <v>73594</v>
      </c>
      <c r="F40" s="132">
        <v>64514</v>
      </c>
      <c r="G40" s="132">
        <v>86922</v>
      </c>
      <c r="H40" s="132">
        <v>81051</v>
      </c>
      <c r="I40" s="132">
        <v>88544</v>
      </c>
      <c r="J40" s="132">
        <v>81585</v>
      </c>
      <c r="K40" s="390">
        <v>92741</v>
      </c>
      <c r="L40" s="390">
        <v>84927</v>
      </c>
    </row>
    <row r="41" spans="2:12" ht="16.5" customHeight="1">
      <c r="B41" s="100" t="s">
        <v>52</v>
      </c>
      <c r="C41" s="132">
        <v>462341</v>
      </c>
      <c r="D41" s="132">
        <v>292171</v>
      </c>
      <c r="E41" s="132">
        <v>656858</v>
      </c>
      <c r="F41" s="132">
        <v>380495</v>
      </c>
      <c r="G41" s="132">
        <v>538815</v>
      </c>
      <c r="H41" s="132">
        <v>314097</v>
      </c>
      <c r="I41" s="132">
        <v>632094</v>
      </c>
      <c r="J41" s="132">
        <v>353167</v>
      </c>
      <c r="K41" s="390">
        <v>675795</v>
      </c>
      <c r="L41" s="390">
        <v>427326</v>
      </c>
    </row>
    <row r="42" spans="2:12" ht="16.5" customHeight="1">
      <c r="B42" s="100" t="s">
        <v>53</v>
      </c>
      <c r="C42" s="132">
        <v>4747043</v>
      </c>
      <c r="D42" s="132">
        <v>4370387</v>
      </c>
      <c r="E42" s="132">
        <v>4720762</v>
      </c>
      <c r="F42" s="132">
        <v>4500911</v>
      </c>
      <c r="G42" s="132">
        <v>5152761</v>
      </c>
      <c r="H42" s="132">
        <v>4343268</v>
      </c>
      <c r="I42" s="132">
        <v>6023351</v>
      </c>
      <c r="J42" s="132">
        <v>5396877</v>
      </c>
      <c r="K42" s="390">
        <v>5836083</v>
      </c>
      <c r="L42" s="390">
        <v>5309141</v>
      </c>
    </row>
    <row r="43" spans="2:12" ht="16.5" customHeight="1">
      <c r="B43" s="100" t="s">
        <v>54</v>
      </c>
      <c r="C43" s="132">
        <v>922527</v>
      </c>
      <c r="D43" s="132">
        <v>922527</v>
      </c>
      <c r="E43" s="132">
        <v>992753</v>
      </c>
      <c r="F43" s="132">
        <v>992753</v>
      </c>
      <c r="G43" s="132">
        <v>1019172</v>
      </c>
      <c r="H43" s="132">
        <v>1019172</v>
      </c>
      <c r="I43" s="132">
        <v>1034877</v>
      </c>
      <c r="J43" s="132">
        <v>1034877</v>
      </c>
      <c r="K43" s="390">
        <v>1017558</v>
      </c>
      <c r="L43" s="390">
        <v>1017558</v>
      </c>
    </row>
    <row r="44" spans="2:12" ht="16.5" customHeight="1">
      <c r="B44" s="100" t="s">
        <v>55</v>
      </c>
      <c r="C44" s="132">
        <v>2631199</v>
      </c>
      <c r="D44" s="132">
        <v>2555466</v>
      </c>
      <c r="E44" s="132">
        <v>2393607</v>
      </c>
      <c r="F44" s="132">
        <v>2255920</v>
      </c>
      <c r="G44" s="132">
        <v>3494759</v>
      </c>
      <c r="H44" s="132">
        <v>2962299</v>
      </c>
      <c r="I44" s="132">
        <v>3610312</v>
      </c>
      <c r="J44" s="132">
        <v>3215906</v>
      </c>
      <c r="K44" s="390">
        <v>4869036</v>
      </c>
      <c r="L44" s="390">
        <v>4430196</v>
      </c>
    </row>
    <row r="45" spans="2:12" ht="16.5" customHeight="1">
      <c r="B45" s="100" t="s">
        <v>56</v>
      </c>
      <c r="C45" s="132">
        <v>2745568</v>
      </c>
      <c r="D45" s="132">
        <v>2744567</v>
      </c>
      <c r="E45" s="132">
        <v>2658868</v>
      </c>
      <c r="F45" s="132">
        <v>2657868</v>
      </c>
      <c r="G45" s="132">
        <v>2633518</v>
      </c>
      <c r="H45" s="132">
        <v>2632516</v>
      </c>
      <c r="I45" s="132">
        <v>2627487</v>
      </c>
      <c r="J45" s="132">
        <v>2626486</v>
      </c>
      <c r="K45" s="390">
        <v>2650040</v>
      </c>
      <c r="L45" s="390">
        <v>2648986</v>
      </c>
    </row>
    <row r="46" spans="2:12" ht="16.5" customHeight="1">
      <c r="B46" s="101" t="s">
        <v>57</v>
      </c>
      <c r="C46" s="134">
        <v>19383</v>
      </c>
      <c r="D46" s="134">
        <v>3217</v>
      </c>
      <c r="E46" s="134">
        <v>21988</v>
      </c>
      <c r="F46" s="134">
        <v>2689</v>
      </c>
      <c r="G46" s="134">
        <v>34836</v>
      </c>
      <c r="H46" s="134">
        <v>2667</v>
      </c>
      <c r="I46" s="134">
        <v>40743</v>
      </c>
      <c r="J46" s="134">
        <v>3812</v>
      </c>
      <c r="K46" s="392">
        <v>46363</v>
      </c>
      <c r="L46" s="392">
        <v>3896</v>
      </c>
    </row>
    <row r="47" spans="2:12" ht="16.5" customHeight="1">
      <c r="B47" s="99" t="s">
        <v>45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</row>
  </sheetData>
  <customSheetViews>
    <customSheetView guid="{499EFEED-8286-4845-A121-435A7A306641}" showPageBreaks="1" printArea="1" hiddenColumns="1" view="pageBreakPreview" topLeftCell="A27">
      <selection activeCell="A34" sqref="A34"/>
      <pageMargins left="0.74803149606299213" right="0.74803149606299213" top="0.98425196850393704" bottom="0.98425196850393704" header="0.51181102362204722" footer="0.51181102362204722"/>
      <pageSetup paperSize="9" firstPageNumber="4294963191" orientation="portrait"/>
      <headerFooter differentOddEven="1" scaleWithDoc="0" alignWithMargins="0">
        <oddHeader>&amp;L&amp;"ＭＳ Ｐ明朝,斜体"財政・税務</oddHeader>
        <oddFooter>&amp;C－66－</oddFooter>
        <evenHeader>&amp;R&amp;"ＭＳ Ｐ明朝,斜体"財政・税務</evenHeader>
        <evenFooter>&amp;C－67－</evenFooter>
      </headerFooter>
    </customSheetView>
  </customSheetViews>
  <mergeCells count="12">
    <mergeCell ref="K3:L3"/>
    <mergeCell ref="K32:L32"/>
    <mergeCell ref="B3:B4"/>
    <mergeCell ref="G3:H3"/>
    <mergeCell ref="E3:F3"/>
    <mergeCell ref="C3:D3"/>
    <mergeCell ref="E32:F32"/>
    <mergeCell ref="G32:H32"/>
    <mergeCell ref="B32:B33"/>
    <mergeCell ref="C32:D32"/>
    <mergeCell ref="I3:J3"/>
    <mergeCell ref="I32:J32"/>
  </mergeCells>
  <phoneticPr fontId="11"/>
  <hyperlinks>
    <hyperlink ref="A1" location="目次!C81" display="目次" xr:uid="{00000000-0004-0000-3C00-000000000000}"/>
  </hyperlinks>
  <pageMargins left="0.74803149606299213" right="0.74803149606299213" top="0.98425196850393704" bottom="0.98425196850393704" header="0.51181102362204722" footer="0.51181102362204722"/>
  <pageSetup paperSize="9" firstPageNumber="64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86">
    <pageSetUpPr fitToPage="1"/>
  </sheetPr>
  <dimension ref="A1:P41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5.25" style="1" bestFit="1" customWidth="1"/>
    <col min="2" max="2" width="4.375" style="1" customWidth="1"/>
    <col min="3" max="3" width="22.625" style="1" customWidth="1"/>
    <col min="4" max="13" width="14.75" style="1" customWidth="1"/>
    <col min="14" max="16384" width="9" style="1"/>
  </cols>
  <sheetData>
    <row r="1" spans="1:16" ht="18" customHeight="1">
      <c r="A1" s="10" t="s">
        <v>208</v>
      </c>
      <c r="B1" s="27" t="s">
        <v>275</v>
      </c>
      <c r="C1" s="28"/>
      <c r="F1" s="29"/>
      <c r="G1" s="28"/>
    </row>
    <row r="2" spans="1:16" ht="15" customHeight="1">
      <c r="B2" s="30"/>
      <c r="F2" s="31"/>
      <c r="I2" s="31"/>
      <c r="K2" s="31"/>
      <c r="M2" s="31" t="s">
        <v>383</v>
      </c>
    </row>
    <row r="3" spans="1:16" s="9" customFormat="1" ht="15" customHeight="1">
      <c r="B3" s="432" t="s">
        <v>21</v>
      </c>
      <c r="C3" s="432"/>
      <c r="D3" s="441" t="s">
        <v>199</v>
      </c>
      <c r="E3" s="429"/>
      <c r="F3" s="429" t="s">
        <v>205</v>
      </c>
      <c r="G3" s="428"/>
      <c r="H3" s="428" t="s">
        <v>312</v>
      </c>
      <c r="I3" s="441"/>
      <c r="J3" s="428" t="s">
        <v>347</v>
      </c>
      <c r="K3" s="441"/>
      <c r="L3" s="439" t="s">
        <v>364</v>
      </c>
      <c r="M3" s="440"/>
    </row>
    <row r="4" spans="1:16" s="9" customFormat="1" ht="15" customHeight="1">
      <c r="B4" s="433"/>
      <c r="C4" s="433"/>
      <c r="D4" s="362" t="s">
        <v>23</v>
      </c>
      <c r="E4" s="362" t="s">
        <v>18</v>
      </c>
      <c r="F4" s="361" t="s">
        <v>23</v>
      </c>
      <c r="G4" s="362" t="s">
        <v>18</v>
      </c>
      <c r="H4" s="362" t="s">
        <v>23</v>
      </c>
      <c r="I4" s="360" t="s">
        <v>18</v>
      </c>
      <c r="J4" s="362" t="s">
        <v>23</v>
      </c>
      <c r="K4" s="360" t="s">
        <v>18</v>
      </c>
      <c r="L4" s="286" t="s">
        <v>23</v>
      </c>
      <c r="M4" s="287" t="s">
        <v>18</v>
      </c>
    </row>
    <row r="5" spans="1:16" s="23" customFormat="1" ht="28.5" customHeight="1">
      <c r="B5" s="430" t="s">
        <v>60</v>
      </c>
      <c r="C5" s="431"/>
      <c r="D5" s="288">
        <v>29940303</v>
      </c>
      <c r="E5" s="289">
        <v>100</v>
      </c>
      <c r="F5" s="288">
        <f>F6+F14+F20</f>
        <v>30921222</v>
      </c>
      <c r="G5" s="289">
        <f>SUM(G6,G14,G20)</f>
        <v>100</v>
      </c>
      <c r="H5" s="288">
        <f>H6+H14+H20</f>
        <v>40750014</v>
      </c>
      <c r="I5" s="289">
        <f>SUM(I6,I14,I20)</f>
        <v>100</v>
      </c>
      <c r="J5" s="296">
        <f>J6+J14+J20</f>
        <v>36882636</v>
      </c>
      <c r="K5" s="297">
        <f>SUM(K6,K14,K20)</f>
        <v>100</v>
      </c>
      <c r="L5" s="296">
        <f>L6+L14+L20</f>
        <v>39812849</v>
      </c>
      <c r="M5" s="297">
        <f>SUM(M6,M14,M20)</f>
        <v>100</v>
      </c>
    </row>
    <row r="6" spans="1:16" s="13" customFormat="1" ht="18.75" customHeight="1">
      <c r="B6" s="436" t="s">
        <v>61</v>
      </c>
      <c r="C6" s="103" t="s">
        <v>272</v>
      </c>
      <c r="D6" s="169">
        <v>22226840</v>
      </c>
      <c r="E6" s="170">
        <v>74.3</v>
      </c>
      <c r="F6" s="169">
        <f>SUM(F7+F9+F10+F11+F12+F13)</f>
        <v>23726242</v>
      </c>
      <c r="G6" s="170">
        <f>SUM(G7,G9:G13)</f>
        <v>76.699999999999989</v>
      </c>
      <c r="H6" s="169">
        <f>SUM(H7+H9+H10+H11+H12+H13)</f>
        <v>34659234</v>
      </c>
      <c r="I6" s="170">
        <f>SUM(I7,I9:I13)</f>
        <v>85</v>
      </c>
      <c r="J6" s="298">
        <f>SUM(J7+J9+J10+J11+J12+J13)</f>
        <v>28416084</v>
      </c>
      <c r="K6" s="299">
        <f>SUM(K7,K9:K13)</f>
        <v>77</v>
      </c>
      <c r="L6" s="298">
        <f>SUM(L7+L9+L10+L11+L12+L13)</f>
        <v>28458610</v>
      </c>
      <c r="M6" s="299">
        <f>SUM(M7,M9:M13)</f>
        <v>71.5</v>
      </c>
    </row>
    <row r="7" spans="1:16" ht="18.75" customHeight="1">
      <c r="B7" s="437"/>
      <c r="C7" s="290" t="s">
        <v>242</v>
      </c>
      <c r="D7" s="83">
        <v>4295272</v>
      </c>
      <c r="E7" s="104">
        <v>14.4</v>
      </c>
      <c r="F7" s="83">
        <v>4302116</v>
      </c>
      <c r="G7" s="104">
        <v>13.9</v>
      </c>
      <c r="H7" s="210">
        <v>4625199</v>
      </c>
      <c r="I7" s="333">
        <v>11.3</v>
      </c>
      <c r="J7" s="155">
        <v>4644380</v>
      </c>
      <c r="K7" s="363">
        <v>12.6</v>
      </c>
      <c r="L7" s="300">
        <v>4626116</v>
      </c>
      <c r="M7" s="301">
        <v>11.6</v>
      </c>
    </row>
    <row r="8" spans="1:16" ht="18.75" customHeight="1">
      <c r="B8" s="437"/>
      <c r="C8" s="291" t="s">
        <v>62</v>
      </c>
      <c r="D8" s="116" t="s">
        <v>349</v>
      </c>
      <c r="E8" s="105">
        <v>-9.6999999999999993</v>
      </c>
      <c r="F8" s="116" t="s">
        <v>213</v>
      </c>
      <c r="G8" s="341" t="s">
        <v>214</v>
      </c>
      <c r="H8" s="334" t="s">
        <v>340</v>
      </c>
      <c r="I8" s="335" t="s">
        <v>338</v>
      </c>
      <c r="J8" s="334" t="s">
        <v>355</v>
      </c>
      <c r="K8" s="335" t="s">
        <v>356</v>
      </c>
      <c r="L8" s="343" t="s">
        <v>365</v>
      </c>
      <c r="M8" s="346" t="s">
        <v>366</v>
      </c>
      <c r="O8" s="342"/>
      <c r="P8" s="303"/>
    </row>
    <row r="9" spans="1:16" ht="18.75" customHeight="1">
      <c r="B9" s="437"/>
      <c r="C9" s="290" t="s">
        <v>243</v>
      </c>
      <c r="D9" s="83">
        <v>5214501</v>
      </c>
      <c r="E9" s="104">
        <v>17.399999999999999</v>
      </c>
      <c r="F9" s="83">
        <v>5868858</v>
      </c>
      <c r="G9" s="104">
        <v>19</v>
      </c>
      <c r="H9" s="210">
        <v>5801497</v>
      </c>
      <c r="I9" s="333">
        <v>14.2</v>
      </c>
      <c r="J9" s="155">
        <v>6446473</v>
      </c>
      <c r="K9" s="363">
        <v>17.5</v>
      </c>
      <c r="L9" s="300">
        <v>6812540</v>
      </c>
      <c r="M9" s="301">
        <v>17.100000000000001</v>
      </c>
    </row>
    <row r="10" spans="1:16" ht="18.75" customHeight="1">
      <c r="B10" s="437"/>
      <c r="C10" s="290" t="s">
        <v>244</v>
      </c>
      <c r="D10" s="83">
        <v>157595</v>
      </c>
      <c r="E10" s="104">
        <v>0.5</v>
      </c>
      <c r="F10" s="83">
        <v>156379</v>
      </c>
      <c r="G10" s="104">
        <v>0.5</v>
      </c>
      <c r="H10" s="210">
        <v>101054</v>
      </c>
      <c r="I10" s="333">
        <v>0.2</v>
      </c>
      <c r="J10" s="155">
        <v>176070</v>
      </c>
      <c r="K10" s="363">
        <v>0.5</v>
      </c>
      <c r="L10" s="300">
        <v>182244</v>
      </c>
      <c r="M10" s="301">
        <v>0.5</v>
      </c>
    </row>
    <row r="11" spans="1:16" ht="18.75" customHeight="1">
      <c r="B11" s="437"/>
      <c r="C11" s="290" t="s">
        <v>245</v>
      </c>
      <c r="D11" s="83">
        <v>6488509</v>
      </c>
      <c r="E11" s="104">
        <v>21.7</v>
      </c>
      <c r="F11" s="83">
        <v>6727698</v>
      </c>
      <c r="G11" s="104">
        <v>21.7</v>
      </c>
      <c r="H11" s="210">
        <v>6709996</v>
      </c>
      <c r="I11" s="333">
        <v>16.5</v>
      </c>
      <c r="J11" s="155">
        <v>8723221</v>
      </c>
      <c r="K11" s="363">
        <v>23.6</v>
      </c>
      <c r="L11" s="300">
        <v>7530814</v>
      </c>
      <c r="M11" s="301">
        <v>18.899999999999999</v>
      </c>
    </row>
    <row r="12" spans="1:16" ht="18.75" customHeight="1">
      <c r="B12" s="437"/>
      <c r="C12" s="290" t="s">
        <v>241</v>
      </c>
      <c r="D12" s="83">
        <v>2744567</v>
      </c>
      <c r="E12" s="104">
        <v>9.1999999999999993</v>
      </c>
      <c r="F12" s="83">
        <v>2657867</v>
      </c>
      <c r="G12" s="104">
        <v>8.6</v>
      </c>
      <c r="H12" s="210">
        <v>2632516</v>
      </c>
      <c r="I12" s="333">
        <v>6.5</v>
      </c>
      <c r="J12" s="155">
        <v>2626394</v>
      </c>
      <c r="K12" s="363">
        <v>7.1</v>
      </c>
      <c r="L12" s="300">
        <v>2648888</v>
      </c>
      <c r="M12" s="301">
        <v>6.7</v>
      </c>
    </row>
    <row r="13" spans="1:16" ht="18.75" customHeight="1">
      <c r="B13" s="437"/>
      <c r="C13" s="290" t="s">
        <v>246</v>
      </c>
      <c r="D13" s="83">
        <v>3326396</v>
      </c>
      <c r="E13" s="104">
        <v>11.1</v>
      </c>
      <c r="F13" s="83">
        <v>4013324</v>
      </c>
      <c r="G13" s="104">
        <v>13</v>
      </c>
      <c r="H13" s="210">
        <v>14788972</v>
      </c>
      <c r="I13" s="333">
        <v>36.299999999999997</v>
      </c>
      <c r="J13" s="155">
        <v>5799546</v>
      </c>
      <c r="K13" s="363">
        <v>15.7</v>
      </c>
      <c r="L13" s="300">
        <v>6658008</v>
      </c>
      <c r="M13" s="301">
        <v>16.7</v>
      </c>
    </row>
    <row r="14" spans="1:16" s="13" customFormat="1" ht="18.75" customHeight="1">
      <c r="B14" s="436" t="s">
        <v>63</v>
      </c>
      <c r="C14" s="292" t="s">
        <v>272</v>
      </c>
      <c r="D14" s="171">
        <v>2915339</v>
      </c>
      <c r="E14" s="172">
        <v>9.6999999999999993</v>
      </c>
      <c r="F14" s="171">
        <f t="shared" ref="F14:I14" si="0">SUM(F15+F18)</f>
        <v>1973035</v>
      </c>
      <c r="G14" s="172">
        <f t="shared" si="0"/>
        <v>6.4</v>
      </c>
      <c r="H14" s="171">
        <f t="shared" si="0"/>
        <v>2106485</v>
      </c>
      <c r="I14" s="172">
        <f t="shared" si="0"/>
        <v>5.2</v>
      </c>
      <c r="J14" s="304">
        <f>SUM(J15)</f>
        <v>3828510</v>
      </c>
      <c r="K14" s="305">
        <f>SUM(K15)</f>
        <v>10.4</v>
      </c>
      <c r="L14" s="380">
        <f>SUM(L15)</f>
        <v>6846929</v>
      </c>
      <c r="M14" s="305">
        <f>SUM(M15)</f>
        <v>17.2</v>
      </c>
    </row>
    <row r="15" spans="1:16" ht="18.75" customHeight="1">
      <c r="B15" s="437"/>
      <c r="C15" s="106" t="s">
        <v>64</v>
      </c>
      <c r="D15" s="85">
        <v>2915004</v>
      </c>
      <c r="E15" s="107">
        <v>9.6999999999999993</v>
      </c>
      <c r="F15" s="85">
        <v>1972700</v>
      </c>
      <c r="G15" s="107">
        <v>6.4</v>
      </c>
      <c r="H15" s="336">
        <v>2106144</v>
      </c>
      <c r="I15" s="337">
        <v>5.2</v>
      </c>
      <c r="J15" s="364">
        <v>3828510</v>
      </c>
      <c r="K15" s="365">
        <v>10.4</v>
      </c>
      <c r="L15" s="306">
        <v>6846929</v>
      </c>
      <c r="M15" s="307">
        <v>17.2</v>
      </c>
    </row>
    <row r="16" spans="1:16" ht="18.75" customHeight="1">
      <c r="B16" s="437"/>
      <c r="C16" s="108" t="s">
        <v>65</v>
      </c>
      <c r="D16" s="116" t="s">
        <v>350</v>
      </c>
      <c r="E16" s="105">
        <v>-2.8</v>
      </c>
      <c r="F16" s="116" t="s">
        <v>212</v>
      </c>
      <c r="G16" s="340" t="s">
        <v>215</v>
      </c>
      <c r="H16" s="334" t="s">
        <v>341</v>
      </c>
      <c r="I16" s="335" t="s">
        <v>339</v>
      </c>
      <c r="J16" s="366" t="s">
        <v>358</v>
      </c>
      <c r="K16" s="367" t="s">
        <v>359</v>
      </c>
      <c r="L16" s="302" t="s">
        <v>367</v>
      </c>
      <c r="M16" s="303" t="s">
        <v>368</v>
      </c>
    </row>
    <row r="17" spans="2:15" ht="18.75" customHeight="1">
      <c r="B17" s="437"/>
      <c r="C17" s="108" t="s">
        <v>66</v>
      </c>
      <c r="D17" s="116" t="s">
        <v>351</v>
      </c>
      <c r="E17" s="105">
        <v>-6.9</v>
      </c>
      <c r="F17" s="116" t="s">
        <v>211</v>
      </c>
      <c r="G17" s="340" t="s">
        <v>216</v>
      </c>
      <c r="H17" s="334" t="s">
        <v>357</v>
      </c>
      <c r="I17" s="335" t="s">
        <v>343</v>
      </c>
      <c r="J17" s="366" t="s">
        <v>360</v>
      </c>
      <c r="K17" s="367" t="s">
        <v>361</v>
      </c>
      <c r="L17" s="302" t="s">
        <v>369</v>
      </c>
      <c r="M17" s="303" t="s">
        <v>370</v>
      </c>
    </row>
    <row r="18" spans="2:15" ht="18.75" customHeight="1">
      <c r="B18" s="437"/>
      <c r="C18" s="109" t="s">
        <v>67</v>
      </c>
      <c r="D18" s="116">
        <v>335</v>
      </c>
      <c r="E18" s="104">
        <v>0</v>
      </c>
      <c r="F18" s="116">
        <v>335</v>
      </c>
      <c r="G18" s="104">
        <v>0</v>
      </c>
      <c r="H18" s="334">
        <v>341</v>
      </c>
      <c r="I18" s="333">
        <v>0</v>
      </c>
      <c r="J18" s="96" t="s">
        <v>0</v>
      </c>
      <c r="K18" s="96" t="s">
        <v>0</v>
      </c>
      <c r="L18" s="272" t="s">
        <v>0</v>
      </c>
      <c r="M18" s="272" t="s">
        <v>0</v>
      </c>
    </row>
    <row r="19" spans="2:15" ht="18.75" customHeight="1">
      <c r="B19" s="438"/>
      <c r="C19" s="293" t="s">
        <v>68</v>
      </c>
      <c r="D19" s="154" t="s">
        <v>10</v>
      </c>
      <c r="E19" s="154" t="s">
        <v>10</v>
      </c>
      <c r="F19" s="154" t="s">
        <v>10</v>
      </c>
      <c r="G19" s="154" t="s">
        <v>10</v>
      </c>
      <c r="H19" s="338" t="s">
        <v>314</v>
      </c>
      <c r="I19" s="338" t="s">
        <v>314</v>
      </c>
      <c r="J19" s="338" t="s">
        <v>0</v>
      </c>
      <c r="K19" s="338" t="s">
        <v>0</v>
      </c>
      <c r="L19" s="338" t="s">
        <v>0</v>
      </c>
      <c r="M19" s="338" t="s">
        <v>0</v>
      </c>
    </row>
    <row r="20" spans="2:15" s="13" customFormat="1" ht="18.75" customHeight="1">
      <c r="B20" s="434" t="s">
        <v>69</v>
      </c>
      <c r="C20" s="110" t="s">
        <v>272</v>
      </c>
      <c r="D20" s="161">
        <v>4798124</v>
      </c>
      <c r="E20" s="173">
        <v>16</v>
      </c>
      <c r="F20" s="161">
        <f t="shared" ref="F20" si="1">SUM(F21:F24)</f>
        <v>5221945</v>
      </c>
      <c r="G20" s="174">
        <f>SUM(G21:G24)</f>
        <v>16.899999999999999</v>
      </c>
      <c r="H20" s="161">
        <f t="shared" ref="H20" si="2">SUM(H21:H24)</f>
        <v>3984295</v>
      </c>
      <c r="I20" s="174">
        <f>SUM(I21:I24)</f>
        <v>9.8000000000000007</v>
      </c>
      <c r="J20" s="308">
        <f t="shared" ref="J20" si="3">SUM(J21:J24)</f>
        <v>4638042</v>
      </c>
      <c r="K20" s="309">
        <f>SUM(K21:K24)</f>
        <v>12.6</v>
      </c>
      <c r="L20" s="308">
        <f t="shared" ref="L20" si="4">SUM(L21:L24)</f>
        <v>4507310</v>
      </c>
      <c r="M20" s="309">
        <f>SUM(M21:M24)</f>
        <v>11.3</v>
      </c>
    </row>
    <row r="21" spans="2:15" ht="18.75" customHeight="1">
      <c r="B21" s="434"/>
      <c r="C21" s="290" t="s">
        <v>239</v>
      </c>
      <c r="D21" s="83">
        <v>1478111</v>
      </c>
      <c r="E21" s="104">
        <v>4.9000000000000004</v>
      </c>
      <c r="F21" s="83">
        <v>1626277</v>
      </c>
      <c r="G21" s="104">
        <v>5.3</v>
      </c>
      <c r="H21" s="210">
        <v>1047807</v>
      </c>
      <c r="I21" s="333">
        <v>2.6</v>
      </c>
      <c r="J21" s="155">
        <v>1836450</v>
      </c>
      <c r="K21" s="363">
        <v>5</v>
      </c>
      <c r="L21" s="300">
        <v>1631979</v>
      </c>
      <c r="M21" s="301">
        <v>4.0999999999999996</v>
      </c>
      <c r="O21" s="16"/>
    </row>
    <row r="22" spans="2:15" ht="18.75" customHeight="1">
      <c r="B22" s="434"/>
      <c r="C22" s="290" t="s">
        <v>70</v>
      </c>
      <c r="D22" s="96" t="s">
        <v>0</v>
      </c>
      <c r="E22" s="96" t="s">
        <v>0</v>
      </c>
      <c r="F22" s="96" t="s">
        <v>0</v>
      </c>
      <c r="G22" s="96" t="s">
        <v>0</v>
      </c>
      <c r="H22" s="96" t="s">
        <v>0</v>
      </c>
      <c r="I22" s="96" t="s">
        <v>0</v>
      </c>
      <c r="J22" s="96" t="s">
        <v>0</v>
      </c>
      <c r="K22" s="96" t="s">
        <v>0</v>
      </c>
      <c r="L22" s="272" t="s">
        <v>0</v>
      </c>
      <c r="M22" s="272" t="s">
        <v>0</v>
      </c>
    </row>
    <row r="23" spans="2:15" ht="18.75" customHeight="1">
      <c r="B23" s="434"/>
      <c r="C23" s="290" t="s">
        <v>240</v>
      </c>
      <c r="D23" s="83">
        <v>175493</v>
      </c>
      <c r="E23" s="104">
        <v>0.6</v>
      </c>
      <c r="F23" s="83">
        <v>154423</v>
      </c>
      <c r="G23" s="104">
        <v>0.5</v>
      </c>
      <c r="H23" s="210">
        <v>129595</v>
      </c>
      <c r="I23" s="333">
        <v>0.3</v>
      </c>
      <c r="J23" s="155">
        <v>118708</v>
      </c>
      <c r="K23" s="363">
        <v>0.3</v>
      </c>
      <c r="L23" s="300">
        <v>116512</v>
      </c>
      <c r="M23" s="301">
        <v>0.3</v>
      </c>
    </row>
    <row r="24" spans="2:15" ht="18.75" customHeight="1">
      <c r="B24" s="435"/>
      <c r="C24" s="294" t="s">
        <v>238</v>
      </c>
      <c r="D24" s="86">
        <v>3144520</v>
      </c>
      <c r="E24" s="111">
        <v>10.5</v>
      </c>
      <c r="F24" s="86">
        <v>3441245</v>
      </c>
      <c r="G24" s="111">
        <v>11.1</v>
      </c>
      <c r="H24" s="258">
        <v>2806893</v>
      </c>
      <c r="I24" s="339">
        <v>6.9</v>
      </c>
      <c r="J24" s="368">
        <v>2682884</v>
      </c>
      <c r="K24" s="369">
        <v>7.3</v>
      </c>
      <c r="L24" s="283">
        <v>2758819</v>
      </c>
      <c r="M24" s="310">
        <v>6.9</v>
      </c>
    </row>
    <row r="25" spans="2:15" ht="18" customHeight="1">
      <c r="B25" s="112" t="s">
        <v>71</v>
      </c>
      <c r="C25" s="112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15">
      <c r="B26" s="112"/>
      <c r="C26" s="112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5">
      <c r="B27" s="112"/>
      <c r="C27" s="112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5" ht="18" customHeight="1">
      <c r="B31" s="7" t="s">
        <v>276</v>
      </c>
      <c r="F31" s="6"/>
    </row>
    <row r="32" spans="2:15">
      <c r="B32" s="90"/>
      <c r="C32" s="46"/>
      <c r="D32" s="51"/>
      <c r="E32" s="54"/>
      <c r="F32" s="63"/>
      <c r="G32" s="46"/>
      <c r="H32" s="46"/>
      <c r="I32" s="51"/>
      <c r="J32" s="46"/>
      <c r="K32" s="51"/>
      <c r="L32" s="46"/>
      <c r="M32" s="51" t="s">
        <v>383</v>
      </c>
    </row>
    <row r="33" spans="2:13">
      <c r="B33" s="426" t="s">
        <v>21</v>
      </c>
      <c r="C33" s="426"/>
      <c r="D33" s="428" t="s">
        <v>199</v>
      </c>
      <c r="E33" s="428"/>
      <c r="F33" s="429" t="s">
        <v>205</v>
      </c>
      <c r="G33" s="428"/>
      <c r="H33" s="428" t="s">
        <v>312</v>
      </c>
      <c r="I33" s="441"/>
      <c r="J33" s="428" t="s">
        <v>347</v>
      </c>
      <c r="K33" s="441"/>
      <c r="L33" s="439" t="s">
        <v>364</v>
      </c>
      <c r="M33" s="440"/>
    </row>
    <row r="34" spans="2:13">
      <c r="B34" s="427"/>
      <c r="C34" s="427"/>
      <c r="D34" s="362" t="s">
        <v>23</v>
      </c>
      <c r="E34" s="362" t="s">
        <v>18</v>
      </c>
      <c r="F34" s="361" t="s">
        <v>23</v>
      </c>
      <c r="G34" s="362" t="s">
        <v>18</v>
      </c>
      <c r="H34" s="362" t="s">
        <v>23</v>
      </c>
      <c r="I34" s="360" t="s">
        <v>18</v>
      </c>
      <c r="J34" s="362" t="s">
        <v>23</v>
      </c>
      <c r="K34" s="360" t="s">
        <v>18</v>
      </c>
      <c r="L34" s="286" t="s">
        <v>23</v>
      </c>
      <c r="M34" s="287" t="s">
        <v>18</v>
      </c>
    </row>
    <row r="35" spans="2:13" ht="24" customHeight="1">
      <c r="B35" s="75" t="s">
        <v>72</v>
      </c>
      <c r="C35" s="113"/>
      <c r="D35" s="157">
        <v>17129198</v>
      </c>
      <c r="E35" s="175">
        <f t="shared" ref="E35" si="5">SUM(E36:E40)</f>
        <v>100</v>
      </c>
      <c r="F35" s="157">
        <v>17370097</v>
      </c>
      <c r="G35" s="175">
        <f t="shared" ref="G35" si="6">SUM(G36:G40)</f>
        <v>100</v>
      </c>
      <c r="H35" s="157">
        <v>17432952</v>
      </c>
      <c r="I35" s="175">
        <f t="shared" ref="I35:M35" si="7">SUM(I36:I40)</f>
        <v>100</v>
      </c>
      <c r="J35" s="157">
        <v>17228478</v>
      </c>
      <c r="K35" s="175">
        <f t="shared" si="7"/>
        <v>100.00000000000001</v>
      </c>
      <c r="L35" s="157">
        <v>18012967</v>
      </c>
      <c r="M35" s="175">
        <f t="shared" si="7"/>
        <v>100.00000000000001</v>
      </c>
    </row>
    <row r="36" spans="2:13" ht="19.5" customHeight="1">
      <c r="B36" s="46"/>
      <c r="C36" s="64" t="s">
        <v>73</v>
      </c>
      <c r="D36" s="66">
        <v>6966655</v>
      </c>
      <c r="E36" s="114">
        <f>D36/D35*100</f>
        <v>40.6712269891445</v>
      </c>
      <c r="F36" s="66">
        <v>7126584</v>
      </c>
      <c r="G36" s="114">
        <v>41.1</v>
      </c>
      <c r="H36" s="66">
        <v>7107606</v>
      </c>
      <c r="I36" s="114">
        <f>H36/H35*100</f>
        <v>40.771098320009145</v>
      </c>
      <c r="J36" s="66">
        <v>7115315</v>
      </c>
      <c r="K36" s="114">
        <f>J36/J35*100</f>
        <v>41.29973059721236</v>
      </c>
      <c r="L36" s="201">
        <v>7432024</v>
      </c>
      <c r="M36" s="344">
        <f>L36/L35*100</f>
        <v>41.259299481312546</v>
      </c>
    </row>
    <row r="37" spans="2:13" ht="19.5" customHeight="1">
      <c r="B37" s="46"/>
      <c r="C37" s="64" t="s">
        <v>74</v>
      </c>
      <c r="D37" s="66">
        <v>7952546</v>
      </c>
      <c r="E37" s="114">
        <f>D37/D35*100</f>
        <v>46.426843802027392</v>
      </c>
      <c r="F37" s="66">
        <v>7992204</v>
      </c>
      <c r="G37" s="114">
        <v>46</v>
      </c>
      <c r="H37" s="66">
        <v>8048770</v>
      </c>
      <c r="I37" s="114">
        <f>H37/H35*100</f>
        <v>46.169862683038417</v>
      </c>
      <c r="J37" s="66">
        <v>7792051</v>
      </c>
      <c r="K37" s="114">
        <f>J37/J35*100</f>
        <v>45.227738631352118</v>
      </c>
      <c r="L37" s="201">
        <v>8161175</v>
      </c>
      <c r="M37" s="344">
        <f>L37/L35*100</f>
        <v>45.307222291585838</v>
      </c>
    </row>
    <row r="38" spans="2:13" ht="19.5" customHeight="1">
      <c r="B38" s="46"/>
      <c r="C38" s="64" t="s">
        <v>75</v>
      </c>
      <c r="D38" s="66">
        <v>127766</v>
      </c>
      <c r="E38" s="114">
        <f>D38/D35*100</f>
        <v>0.74589598415524183</v>
      </c>
      <c r="F38" s="66">
        <v>134575</v>
      </c>
      <c r="G38" s="114">
        <v>0.8</v>
      </c>
      <c r="H38" s="66">
        <v>143620</v>
      </c>
      <c r="I38" s="114">
        <f>H38/H35*100</f>
        <v>0.82384211233989513</v>
      </c>
      <c r="J38" s="66">
        <v>148098</v>
      </c>
      <c r="K38" s="114">
        <f>J38/J35*100</f>
        <v>0.85961162674961766</v>
      </c>
      <c r="L38" s="201">
        <v>156733</v>
      </c>
      <c r="M38" s="344">
        <f>L38/L35*100</f>
        <v>0.8701120698217012</v>
      </c>
    </row>
    <row r="39" spans="2:13" ht="19.5" customHeight="1">
      <c r="B39" s="46"/>
      <c r="C39" s="64" t="s">
        <v>76</v>
      </c>
      <c r="D39" s="66">
        <v>753896</v>
      </c>
      <c r="E39" s="114">
        <f>D39/D35*100</f>
        <v>4.4012334961625177</v>
      </c>
      <c r="F39" s="66">
        <v>769925</v>
      </c>
      <c r="G39" s="114">
        <v>4.4000000000000004</v>
      </c>
      <c r="H39" s="66">
        <v>770693</v>
      </c>
      <c r="I39" s="114">
        <f>H39/H35*100</f>
        <v>4.4208978490848825</v>
      </c>
      <c r="J39" s="66">
        <v>841928</v>
      </c>
      <c r="K39" s="114">
        <f>J39/J35*100</f>
        <v>4.8868391044176969</v>
      </c>
      <c r="L39" s="201">
        <v>889417</v>
      </c>
      <c r="M39" s="344">
        <f>L39/L35*100</f>
        <v>4.9376485284184444</v>
      </c>
    </row>
    <row r="40" spans="2:13" ht="19.5" customHeight="1">
      <c r="B40" s="63"/>
      <c r="C40" s="276" t="s">
        <v>77</v>
      </c>
      <c r="D40" s="80">
        <v>1328335</v>
      </c>
      <c r="E40" s="115">
        <f>D40/D35*100</f>
        <v>7.7547997285103474</v>
      </c>
      <c r="F40" s="80">
        <v>1346809</v>
      </c>
      <c r="G40" s="115">
        <v>7.7</v>
      </c>
      <c r="H40" s="80">
        <v>1362263</v>
      </c>
      <c r="I40" s="115">
        <f>H40/H35*100</f>
        <v>7.8142990355276609</v>
      </c>
      <c r="J40" s="80">
        <v>1331086</v>
      </c>
      <c r="K40" s="115">
        <f>J40/J35*100</f>
        <v>7.7260800402682115</v>
      </c>
      <c r="L40" s="202">
        <v>1373618</v>
      </c>
      <c r="M40" s="345">
        <f>L40/L35*100</f>
        <v>7.6257176288614756</v>
      </c>
    </row>
    <row r="41" spans="2:13">
      <c r="B41" s="46" t="s">
        <v>45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</sheetData>
  <customSheetViews>
    <customSheetView guid="{499EFEED-8286-4845-A121-435A7A306641}" showPageBreaks="1" fitToPage="1" printArea="1" hiddenRows="1" hiddenColumns="1" view="pageBreakPreview" topLeftCell="A26">
      <selection activeCell="A43" sqref="A43"/>
      <pageMargins left="0.70866141732283472" right="0.11811023622047245" top="0.74803149606299213" bottom="0.55118110236220474" header="0.51181102362204722" footer="0.51181102362204722"/>
      <pageSetup paperSize="9" firstPageNumber="4294963191" fitToWidth="2" orientation="portrait"/>
      <headerFooter differentOddEven="1" scaleWithDoc="0" alignWithMargins="0">
        <oddHeader>&amp;L&amp;"ＭＳ Ｐ明朝,斜体"財政・税務</oddHeader>
        <oddFooter>&amp;C－68－</oddFooter>
        <evenHeader>&amp;R&amp;"ＭＳ Ｐ明朝,斜体"財政・税務</evenHeader>
        <evenFooter>&amp;C－69－</evenFooter>
      </headerFooter>
    </customSheetView>
  </customSheetViews>
  <mergeCells count="16">
    <mergeCell ref="L3:M3"/>
    <mergeCell ref="L33:M33"/>
    <mergeCell ref="D3:E3"/>
    <mergeCell ref="F3:G3"/>
    <mergeCell ref="H33:I33"/>
    <mergeCell ref="J3:K3"/>
    <mergeCell ref="J33:K33"/>
    <mergeCell ref="H3:I3"/>
    <mergeCell ref="B33:C34"/>
    <mergeCell ref="D33:E33"/>
    <mergeCell ref="F33:G33"/>
    <mergeCell ref="B5:C5"/>
    <mergeCell ref="B3:C4"/>
    <mergeCell ref="B20:B24"/>
    <mergeCell ref="B14:B19"/>
    <mergeCell ref="B6:B13"/>
  </mergeCells>
  <phoneticPr fontId="11"/>
  <hyperlinks>
    <hyperlink ref="A1" location="目次!C81" display="目次" xr:uid="{00000000-0004-0000-3D00-000000000000}"/>
  </hyperlinks>
  <pageMargins left="0.70866141732283472" right="0.11811023622047245" top="0.74803149606299213" bottom="0.55118110236220474" header="0.51181102362204722" footer="0.51181102362204722"/>
  <pageSetup paperSize="9" firstPageNumber="66" fitToWidth="2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88"/>
  <dimension ref="A1:M53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5.25" style="1" bestFit="1" customWidth="1"/>
    <col min="2" max="2" width="25" style="1" customWidth="1"/>
    <col min="3" max="3" width="10.375" style="1" customWidth="1"/>
    <col min="4" max="4" width="25.125" style="1" customWidth="1"/>
    <col min="5" max="5" width="25.125" style="16" customWidth="1"/>
    <col min="6" max="8" width="25.125" style="1" customWidth="1"/>
    <col min="9" max="9" width="9.5" style="1" customWidth="1"/>
    <col min="10" max="16384" width="9" style="1"/>
  </cols>
  <sheetData>
    <row r="1" spans="1:8" ht="18" customHeight="1">
      <c r="A1" s="10" t="s">
        <v>208</v>
      </c>
      <c r="B1" s="32" t="s">
        <v>277</v>
      </c>
      <c r="C1" s="33"/>
      <c r="E1" s="6"/>
    </row>
    <row r="2" spans="1:8" ht="15" customHeight="1">
      <c r="B2" s="90"/>
      <c r="C2" s="70"/>
      <c r="D2" s="79"/>
      <c r="E2" s="55"/>
      <c r="F2" s="79"/>
      <c r="G2" s="79"/>
      <c r="H2" s="79" t="s">
        <v>20</v>
      </c>
    </row>
    <row r="3" spans="1:8" s="8" customFormat="1" ht="15.75" customHeight="1">
      <c r="B3" s="453" t="s">
        <v>285</v>
      </c>
      <c r="C3" s="453"/>
      <c r="D3" s="347" t="s">
        <v>199</v>
      </c>
      <c r="E3" s="117" t="s">
        <v>205</v>
      </c>
      <c r="F3" s="117" t="s">
        <v>312</v>
      </c>
      <c r="G3" s="117" t="s">
        <v>347</v>
      </c>
      <c r="H3" s="204" t="s">
        <v>364</v>
      </c>
    </row>
    <row r="4" spans="1:8" ht="15" customHeight="1">
      <c r="B4" s="65" t="s">
        <v>78</v>
      </c>
      <c r="C4" s="118" t="s">
        <v>11</v>
      </c>
      <c r="D4" s="66">
        <v>31611233</v>
      </c>
      <c r="E4" s="66">
        <v>32279757</v>
      </c>
      <c r="F4" s="266">
        <v>42839826</v>
      </c>
      <c r="G4" s="266">
        <v>39733763</v>
      </c>
      <c r="H4" s="311">
        <v>43308117</v>
      </c>
    </row>
    <row r="5" spans="1:8" ht="15" customHeight="1">
      <c r="B5" s="66" t="s">
        <v>79</v>
      </c>
      <c r="C5" s="120" t="s">
        <v>12</v>
      </c>
      <c r="D5" s="66">
        <v>29940303</v>
      </c>
      <c r="E5" s="66">
        <v>30921222</v>
      </c>
      <c r="F5" s="266">
        <v>40750014</v>
      </c>
      <c r="G5" s="266">
        <v>36882636</v>
      </c>
      <c r="H5" s="311">
        <v>39812849</v>
      </c>
    </row>
    <row r="6" spans="1:8" ht="15" customHeight="1">
      <c r="B6" s="66" t="s">
        <v>80</v>
      </c>
      <c r="C6" s="120" t="s">
        <v>81</v>
      </c>
      <c r="D6" s="66">
        <f>D4-D5</f>
        <v>1670930</v>
      </c>
      <c r="E6" s="66">
        <f>E4-E5</f>
        <v>1358535</v>
      </c>
      <c r="F6" s="266">
        <f>F4-F5</f>
        <v>2089812</v>
      </c>
      <c r="G6" s="266">
        <f>G4-G5</f>
        <v>2851127</v>
      </c>
      <c r="H6" s="311">
        <f>H4-H5</f>
        <v>3495268</v>
      </c>
    </row>
    <row r="7" spans="1:8" ht="15" customHeight="1">
      <c r="B7" s="66" t="s">
        <v>82</v>
      </c>
      <c r="C7" s="121" t="s">
        <v>13</v>
      </c>
      <c r="D7" s="66">
        <v>77461</v>
      </c>
      <c r="E7" s="66">
        <v>51802</v>
      </c>
      <c r="F7" s="266">
        <v>274059</v>
      </c>
      <c r="G7" s="266">
        <v>188595</v>
      </c>
      <c r="H7" s="311">
        <v>378978</v>
      </c>
    </row>
    <row r="8" spans="1:8" ht="15" customHeight="1">
      <c r="B8" s="91" t="s">
        <v>83</v>
      </c>
      <c r="C8" s="122" t="s">
        <v>84</v>
      </c>
      <c r="D8" s="91">
        <f>D6-D7</f>
        <v>1593469</v>
      </c>
      <c r="E8" s="91">
        <f>E6-E7</f>
        <v>1306733</v>
      </c>
      <c r="F8" s="348">
        <f>F6-F7</f>
        <v>1815753</v>
      </c>
      <c r="G8" s="348">
        <f>G6-G7</f>
        <v>2662532</v>
      </c>
      <c r="H8" s="312">
        <f>H6-H7</f>
        <v>3116290</v>
      </c>
    </row>
    <row r="9" spans="1:8" ht="15" customHeight="1">
      <c r="B9" s="124" t="s">
        <v>85</v>
      </c>
      <c r="C9" s="125" t="s">
        <v>14</v>
      </c>
      <c r="D9" s="126">
        <v>113703</v>
      </c>
      <c r="E9" s="126">
        <v>-286736</v>
      </c>
      <c r="F9" s="349">
        <v>509020</v>
      </c>
      <c r="G9" s="349">
        <v>846779</v>
      </c>
      <c r="H9" s="313">
        <v>453758</v>
      </c>
    </row>
    <row r="10" spans="1:8" ht="15" customHeight="1">
      <c r="B10" s="66" t="s">
        <v>86</v>
      </c>
      <c r="C10" s="121" t="s">
        <v>15</v>
      </c>
      <c r="D10" s="66">
        <v>763481</v>
      </c>
      <c r="E10" s="66">
        <v>947558</v>
      </c>
      <c r="F10" s="266">
        <v>633274</v>
      </c>
      <c r="G10" s="266">
        <v>979143</v>
      </c>
      <c r="H10" s="311">
        <v>1609601</v>
      </c>
    </row>
    <row r="11" spans="1:8" ht="15" customHeight="1">
      <c r="B11" s="66" t="s">
        <v>87</v>
      </c>
      <c r="C11" s="121" t="s">
        <v>16</v>
      </c>
      <c r="D11" s="129" t="s">
        <v>10</v>
      </c>
      <c r="E11" s="129" t="s">
        <v>10</v>
      </c>
      <c r="F11" s="129" t="s">
        <v>10</v>
      </c>
      <c r="G11" s="129" t="s">
        <v>10</v>
      </c>
      <c r="H11" s="317" t="s">
        <v>10</v>
      </c>
    </row>
    <row r="12" spans="1:8" ht="15" customHeight="1">
      <c r="B12" s="66" t="s">
        <v>303</v>
      </c>
      <c r="C12" s="121" t="s">
        <v>17</v>
      </c>
      <c r="D12" s="129" t="s">
        <v>10</v>
      </c>
      <c r="E12" s="66">
        <v>406730</v>
      </c>
      <c r="F12" s="266">
        <v>300072</v>
      </c>
      <c r="G12" s="266">
        <v>507012</v>
      </c>
      <c r="H12" s="311">
        <v>1001031</v>
      </c>
    </row>
    <row r="13" spans="1:8" ht="15" customHeight="1">
      <c r="B13" s="80" t="s">
        <v>88</v>
      </c>
      <c r="C13" s="295" t="s">
        <v>89</v>
      </c>
      <c r="D13" s="80">
        <f>D9+D10</f>
        <v>877184</v>
      </c>
      <c r="E13" s="80">
        <f>E9+E10-E12</f>
        <v>254092</v>
      </c>
      <c r="F13" s="255">
        <f>F9+F10-F12</f>
        <v>842222</v>
      </c>
      <c r="G13" s="255">
        <f>G9+G10-G12</f>
        <v>1318910</v>
      </c>
      <c r="H13" s="259">
        <f>H9+H10-H12</f>
        <v>1062328</v>
      </c>
    </row>
    <row r="14" spans="1:8" ht="14.25" customHeight="1">
      <c r="B14" s="66" t="s">
        <v>71</v>
      </c>
      <c r="C14" s="78"/>
      <c r="D14" s="55"/>
      <c r="E14" s="46"/>
      <c r="F14" s="46"/>
      <c r="G14" s="46"/>
      <c r="H14" s="46"/>
    </row>
    <row r="15" spans="1:8">
      <c r="B15" s="46"/>
      <c r="C15" s="46"/>
      <c r="D15" s="55"/>
      <c r="E15" s="46"/>
      <c r="F15" s="46"/>
      <c r="G15" s="46"/>
      <c r="H15" s="46"/>
    </row>
    <row r="16" spans="1:8" ht="18" customHeight="1">
      <c r="B16" s="7" t="s">
        <v>278</v>
      </c>
      <c r="C16" s="17"/>
      <c r="D16" s="6"/>
      <c r="E16" s="1"/>
    </row>
    <row r="17" spans="2:8">
      <c r="B17" s="90"/>
      <c r="C17" s="46"/>
      <c r="D17" s="46"/>
      <c r="E17" s="51"/>
      <c r="F17" s="51"/>
      <c r="G17" s="51"/>
      <c r="H17" s="51" t="s">
        <v>20</v>
      </c>
    </row>
    <row r="18" spans="2:8" ht="15.75" customHeight="1">
      <c r="B18" s="402" t="s">
        <v>285</v>
      </c>
      <c r="C18" s="402"/>
      <c r="D18" s="47" t="s">
        <v>199</v>
      </c>
      <c r="E18" s="48" t="s">
        <v>205</v>
      </c>
      <c r="F18" s="48" t="s">
        <v>312</v>
      </c>
      <c r="G18" s="48" t="s">
        <v>347</v>
      </c>
      <c r="H18" s="178" t="s">
        <v>364</v>
      </c>
    </row>
    <row r="19" spans="2:8" ht="15" customHeight="1">
      <c r="B19" s="454" t="s">
        <v>90</v>
      </c>
      <c r="C19" s="455"/>
      <c r="D19" s="76" t="s">
        <v>177</v>
      </c>
      <c r="E19" s="76" t="s">
        <v>200</v>
      </c>
      <c r="F19" s="207" t="s">
        <v>342</v>
      </c>
      <c r="G19" s="207" t="s">
        <v>352</v>
      </c>
      <c r="H19" s="285" t="s">
        <v>352</v>
      </c>
    </row>
    <row r="20" spans="2:8" ht="15" customHeight="1">
      <c r="B20" s="442" t="s">
        <v>91</v>
      </c>
      <c r="C20" s="443"/>
      <c r="D20" s="119">
        <v>13221225</v>
      </c>
      <c r="E20" s="119">
        <v>13452361</v>
      </c>
      <c r="F20" s="209">
        <v>13930368</v>
      </c>
      <c r="G20" s="209">
        <v>14342045</v>
      </c>
      <c r="H20" s="314">
        <v>14603249</v>
      </c>
    </row>
    <row r="21" spans="2:8" ht="15" customHeight="1">
      <c r="B21" s="442" t="s">
        <v>92</v>
      </c>
      <c r="C21" s="443"/>
      <c r="D21" s="119">
        <v>13553670</v>
      </c>
      <c r="E21" s="119">
        <v>13809278</v>
      </c>
      <c r="F21" s="209">
        <v>14323831</v>
      </c>
      <c r="G21" s="209">
        <v>13957877</v>
      </c>
      <c r="H21" s="314">
        <v>14796870</v>
      </c>
    </row>
    <row r="22" spans="2:8" ht="15" customHeight="1">
      <c r="B22" s="442" t="s">
        <v>298</v>
      </c>
      <c r="C22" s="443"/>
      <c r="D22" s="76">
        <v>17494677</v>
      </c>
      <c r="E22" s="76">
        <v>17825379</v>
      </c>
      <c r="F22" s="207">
        <v>18374811</v>
      </c>
      <c r="G22" s="207">
        <v>18813385</v>
      </c>
      <c r="H22" s="285">
        <v>18973208</v>
      </c>
    </row>
    <row r="23" spans="2:8" ht="15" customHeight="1">
      <c r="B23" s="449" t="s">
        <v>93</v>
      </c>
      <c r="C23" s="450"/>
      <c r="D23" s="127" t="s">
        <v>201</v>
      </c>
      <c r="E23" s="127" t="s">
        <v>217</v>
      </c>
      <c r="F23" s="350">
        <v>1.0269999999999999</v>
      </c>
      <c r="G23" s="350">
        <v>1.0089999999999999</v>
      </c>
      <c r="H23" s="315">
        <v>1.0049999999999999</v>
      </c>
    </row>
    <row r="24" spans="2:8" ht="15" customHeight="1">
      <c r="B24" s="451" t="s">
        <v>267</v>
      </c>
      <c r="C24" s="452"/>
      <c r="D24" s="128">
        <v>9.1</v>
      </c>
      <c r="E24" s="128" t="s">
        <v>218</v>
      </c>
      <c r="F24" s="351">
        <v>9.9</v>
      </c>
      <c r="G24" s="351">
        <v>14.2</v>
      </c>
      <c r="H24" s="316">
        <v>16.399999999999999</v>
      </c>
    </row>
    <row r="25" spans="2:8" ht="15" customHeight="1">
      <c r="B25" s="442" t="s">
        <v>268</v>
      </c>
      <c r="C25" s="443"/>
      <c r="D25" s="129">
        <v>6.1</v>
      </c>
      <c r="E25" s="129">
        <v>5.7</v>
      </c>
      <c r="F25" s="352">
        <v>5.8</v>
      </c>
      <c r="G25" s="352">
        <v>5.9</v>
      </c>
      <c r="H25" s="317">
        <v>6.9</v>
      </c>
    </row>
    <row r="26" spans="2:8" ht="15" customHeight="1">
      <c r="B26" s="442" t="s">
        <v>295</v>
      </c>
      <c r="C26" s="443"/>
      <c r="D26" s="129" t="s">
        <v>0</v>
      </c>
      <c r="E26" s="129" t="s">
        <v>10</v>
      </c>
      <c r="F26" s="352" t="s">
        <v>314</v>
      </c>
      <c r="G26" s="352" t="s">
        <v>314</v>
      </c>
      <c r="H26" s="317" t="s">
        <v>314</v>
      </c>
    </row>
    <row r="27" spans="2:8" ht="15" customHeight="1">
      <c r="B27" s="442" t="s">
        <v>294</v>
      </c>
      <c r="C27" s="443"/>
      <c r="D27" s="129" t="s">
        <v>0</v>
      </c>
      <c r="E27" s="129" t="s">
        <v>10</v>
      </c>
      <c r="F27" s="352" t="s">
        <v>314</v>
      </c>
      <c r="G27" s="352" t="s">
        <v>314</v>
      </c>
      <c r="H27" s="317" t="s">
        <v>314</v>
      </c>
    </row>
    <row r="28" spans="2:8" ht="15" customHeight="1">
      <c r="B28" s="442" t="s">
        <v>296</v>
      </c>
      <c r="C28" s="443"/>
      <c r="D28" s="67">
        <v>6.1</v>
      </c>
      <c r="E28" s="67">
        <v>5.4</v>
      </c>
      <c r="F28" s="256">
        <v>5</v>
      </c>
      <c r="G28" s="256">
        <v>6</v>
      </c>
      <c r="H28" s="318">
        <v>7</v>
      </c>
    </row>
    <row r="29" spans="2:8" ht="15" customHeight="1">
      <c r="B29" s="442" t="s">
        <v>297</v>
      </c>
      <c r="C29" s="443"/>
      <c r="D29" s="67">
        <v>41.4</v>
      </c>
      <c r="E29" s="67">
        <v>30.6</v>
      </c>
      <c r="F29" s="256">
        <v>26.8</v>
      </c>
      <c r="G29" s="256">
        <v>23.3</v>
      </c>
      <c r="H29" s="318">
        <v>45.3</v>
      </c>
    </row>
    <row r="30" spans="2:8" ht="15" customHeight="1">
      <c r="B30" s="442" t="s">
        <v>269</v>
      </c>
      <c r="C30" s="443"/>
      <c r="D30" s="67">
        <v>45.2</v>
      </c>
      <c r="E30" s="67">
        <v>44.3</v>
      </c>
      <c r="F30" s="256">
        <v>34.299999999999997</v>
      </c>
      <c r="G30" s="256">
        <v>43.4</v>
      </c>
      <c r="H30" s="318">
        <v>37.200000000000003</v>
      </c>
    </row>
    <row r="31" spans="2:8" ht="15" customHeight="1">
      <c r="B31" s="442" t="s">
        <v>94</v>
      </c>
      <c r="C31" s="443"/>
      <c r="D31" s="69">
        <v>21893833</v>
      </c>
      <c r="E31" s="69">
        <v>20472454</v>
      </c>
      <c r="F31" s="213">
        <v>19413633</v>
      </c>
      <c r="G31" s="213">
        <v>19655261</v>
      </c>
      <c r="H31" s="257">
        <v>21538061</v>
      </c>
    </row>
    <row r="32" spans="2:8" ht="15" customHeight="1">
      <c r="B32" s="449" t="s">
        <v>95</v>
      </c>
      <c r="C32" s="450"/>
      <c r="D32" s="130">
        <v>5488730</v>
      </c>
      <c r="E32" s="130">
        <v>5203659</v>
      </c>
      <c r="F32" s="353">
        <v>7121726</v>
      </c>
      <c r="G32" s="353">
        <v>8042375</v>
      </c>
      <c r="H32" s="319">
        <v>7746804</v>
      </c>
    </row>
    <row r="33" spans="2:13" ht="15" customHeight="1">
      <c r="B33" s="451" t="s">
        <v>96</v>
      </c>
      <c r="C33" s="452"/>
      <c r="D33" s="131">
        <f>SUM(D34:D46)</f>
        <v>5033841</v>
      </c>
      <c r="E33" s="131">
        <f>SUM(E34:E46)</f>
        <v>6250567</v>
      </c>
      <c r="F33" s="354">
        <f>SUM(F34:F46)</f>
        <v>6831126</v>
      </c>
      <c r="G33" s="354">
        <v>8039069</v>
      </c>
      <c r="H33" s="320">
        <v>7621634</v>
      </c>
    </row>
    <row r="34" spans="2:13" ht="15" customHeight="1">
      <c r="B34" s="442" t="s">
        <v>259</v>
      </c>
      <c r="C34" s="443"/>
      <c r="D34" s="69">
        <v>1909356</v>
      </c>
      <c r="E34" s="69">
        <v>2450184</v>
      </c>
      <c r="F34" s="213">
        <v>2783386</v>
      </c>
      <c r="G34" s="213">
        <v>3255517</v>
      </c>
      <c r="H34" s="257">
        <v>3864086</v>
      </c>
    </row>
    <row r="35" spans="2:13" ht="15" customHeight="1">
      <c r="B35" s="442" t="s">
        <v>191</v>
      </c>
      <c r="C35" s="443"/>
      <c r="D35" s="69">
        <v>963</v>
      </c>
      <c r="E35" s="69">
        <v>963</v>
      </c>
      <c r="F35" s="213">
        <v>963</v>
      </c>
      <c r="G35" s="213">
        <v>963</v>
      </c>
      <c r="H35" s="257">
        <v>963</v>
      </c>
    </row>
    <row r="36" spans="2:13" ht="15" customHeight="1">
      <c r="B36" s="442" t="s">
        <v>260</v>
      </c>
      <c r="C36" s="443"/>
      <c r="D36" s="69">
        <v>2820</v>
      </c>
      <c r="E36" s="69">
        <v>2820</v>
      </c>
      <c r="F36" s="213">
        <v>2820</v>
      </c>
      <c r="G36" s="213">
        <v>2820</v>
      </c>
      <c r="H36" s="257">
        <v>2820</v>
      </c>
    </row>
    <row r="37" spans="2:13" ht="15" customHeight="1">
      <c r="B37" s="442" t="s">
        <v>261</v>
      </c>
      <c r="C37" s="443"/>
      <c r="D37" s="69">
        <v>122051</v>
      </c>
      <c r="E37" s="69">
        <v>122053</v>
      </c>
      <c r="F37" s="213">
        <v>122054</v>
      </c>
      <c r="G37" s="213">
        <v>270468</v>
      </c>
      <c r="H37" s="257">
        <v>270471</v>
      </c>
    </row>
    <row r="38" spans="2:13" ht="15" customHeight="1">
      <c r="B38" s="442" t="s">
        <v>262</v>
      </c>
      <c r="C38" s="443"/>
      <c r="D38" s="69">
        <v>1018021</v>
      </c>
      <c r="E38" s="69">
        <v>1086647</v>
      </c>
      <c r="F38" s="213">
        <v>929724</v>
      </c>
      <c r="G38" s="213">
        <v>936984</v>
      </c>
      <c r="H38" s="257">
        <v>948782</v>
      </c>
    </row>
    <row r="39" spans="2:13" ht="15" customHeight="1">
      <c r="B39" s="442" t="s">
        <v>97</v>
      </c>
      <c r="C39" s="443"/>
      <c r="D39" s="69">
        <v>8876</v>
      </c>
      <c r="E39" s="69">
        <v>9429</v>
      </c>
      <c r="F39" s="213">
        <v>7229</v>
      </c>
      <c r="G39" s="213">
        <v>6879</v>
      </c>
      <c r="H39" s="257">
        <v>6879</v>
      </c>
      <c r="I39" s="13"/>
    </row>
    <row r="40" spans="2:13" ht="15" customHeight="1">
      <c r="B40" s="442" t="s">
        <v>263</v>
      </c>
      <c r="C40" s="443"/>
      <c r="D40" s="274">
        <v>1952</v>
      </c>
      <c r="E40" s="274">
        <v>1752</v>
      </c>
      <c r="F40" s="208">
        <v>1752</v>
      </c>
      <c r="G40" s="208">
        <v>1152</v>
      </c>
      <c r="H40" s="321">
        <v>1152</v>
      </c>
    </row>
    <row r="41" spans="2:13" ht="15" customHeight="1">
      <c r="B41" s="442" t="s">
        <v>264</v>
      </c>
      <c r="C41" s="443"/>
      <c r="D41" s="69">
        <v>25329</v>
      </c>
      <c r="E41" s="69">
        <v>25337</v>
      </c>
      <c r="F41" s="213">
        <v>25361</v>
      </c>
      <c r="G41" s="213">
        <v>24967</v>
      </c>
      <c r="H41" s="257">
        <v>23083</v>
      </c>
    </row>
    <row r="42" spans="2:13" ht="15" customHeight="1">
      <c r="B42" s="442" t="s">
        <v>192</v>
      </c>
      <c r="C42" s="443"/>
      <c r="D42" s="69">
        <v>2313</v>
      </c>
      <c r="E42" s="69">
        <v>2256</v>
      </c>
      <c r="F42" s="213">
        <v>2153</v>
      </c>
      <c r="G42" s="213">
        <v>2102</v>
      </c>
      <c r="H42" s="257">
        <v>2073</v>
      </c>
      <c r="I42" s="445"/>
      <c r="J42" s="445"/>
      <c r="K42" s="445"/>
    </row>
    <row r="43" spans="2:13" ht="15" customHeight="1">
      <c r="B43" s="442" t="s">
        <v>176</v>
      </c>
      <c r="C43" s="443"/>
      <c r="D43" s="69">
        <v>128460</v>
      </c>
      <c r="E43" s="69">
        <v>129684</v>
      </c>
      <c r="F43" s="213">
        <v>129440</v>
      </c>
      <c r="G43" s="213">
        <v>130096</v>
      </c>
      <c r="H43" s="257">
        <v>129353</v>
      </c>
      <c r="I43" s="445"/>
      <c r="J43" s="445"/>
      <c r="K43" s="445"/>
    </row>
    <row r="44" spans="2:13" ht="15" customHeight="1">
      <c r="B44" s="442" t="s">
        <v>265</v>
      </c>
      <c r="C44" s="443"/>
      <c r="D44" s="69">
        <v>100001</v>
      </c>
      <c r="E44" s="69">
        <v>100001</v>
      </c>
      <c r="F44" s="213">
        <v>100066</v>
      </c>
      <c r="G44" s="213">
        <v>100087</v>
      </c>
      <c r="H44" s="257">
        <v>100112</v>
      </c>
      <c r="I44" s="445"/>
      <c r="J44" s="445"/>
      <c r="K44" s="445"/>
    </row>
    <row r="45" spans="2:13" ht="15" customHeight="1">
      <c r="B45" s="442" t="s">
        <v>266</v>
      </c>
      <c r="C45" s="443"/>
      <c r="D45" s="69">
        <v>503648</v>
      </c>
      <c r="E45" s="69">
        <v>503941</v>
      </c>
      <c r="F45" s="213">
        <v>604324</v>
      </c>
      <c r="G45" s="213">
        <v>604498</v>
      </c>
      <c r="H45" s="257">
        <v>469194</v>
      </c>
    </row>
    <row r="46" spans="2:13" ht="15" customHeight="1">
      <c r="B46" s="442" t="s">
        <v>362</v>
      </c>
      <c r="C46" s="443"/>
      <c r="D46" s="69">
        <v>1210051</v>
      </c>
      <c r="E46" s="69">
        <v>1815500</v>
      </c>
      <c r="F46" s="213">
        <v>2121854</v>
      </c>
      <c r="G46" s="213">
        <v>2702536</v>
      </c>
      <c r="H46" s="257">
        <v>1802666</v>
      </c>
    </row>
    <row r="47" spans="2:13" ht="15" customHeight="1">
      <c r="B47" s="442" t="s">
        <v>270</v>
      </c>
      <c r="C47" s="443"/>
      <c r="D47" s="73">
        <v>97.5</v>
      </c>
      <c r="E47" s="73">
        <v>97.9</v>
      </c>
      <c r="F47" s="235">
        <v>98.2</v>
      </c>
      <c r="G47" s="235">
        <v>98.6</v>
      </c>
      <c r="H47" s="322">
        <v>98.7</v>
      </c>
      <c r="J47" s="446"/>
      <c r="K47" s="446"/>
      <c r="L47" s="446"/>
      <c r="M47" s="446"/>
    </row>
    <row r="48" spans="2:13" ht="15" customHeight="1">
      <c r="B48" s="447" t="s">
        <v>271</v>
      </c>
      <c r="C48" s="448"/>
      <c r="D48" s="74">
        <v>97.5</v>
      </c>
      <c r="E48" s="74">
        <v>97.9</v>
      </c>
      <c r="F48" s="246">
        <v>98.2</v>
      </c>
      <c r="G48" s="246">
        <v>98.6</v>
      </c>
      <c r="H48" s="323">
        <v>98.7</v>
      </c>
      <c r="J48" s="446"/>
      <c r="K48" s="446"/>
      <c r="L48" s="446"/>
      <c r="M48" s="446"/>
    </row>
    <row r="49" spans="2:13" s="19" customFormat="1" ht="12.75" customHeight="1">
      <c r="B49" s="19" t="s">
        <v>293</v>
      </c>
      <c r="J49" s="444"/>
      <c r="K49" s="444"/>
      <c r="L49" s="444"/>
      <c r="M49" s="444"/>
    </row>
    <row r="50" spans="2:13" s="19" customFormat="1" ht="12.75" customHeight="1">
      <c r="B50" s="19" t="s">
        <v>193</v>
      </c>
      <c r="J50" s="444"/>
      <c r="K50" s="444"/>
      <c r="L50" s="444"/>
      <c r="M50" s="444"/>
    </row>
    <row r="51" spans="2:13" s="19" customFormat="1" ht="12.75" customHeight="1">
      <c r="B51" s="19" t="s">
        <v>371</v>
      </c>
      <c r="J51" s="444"/>
      <c r="K51" s="444"/>
      <c r="L51" s="444"/>
      <c r="M51" s="444"/>
    </row>
    <row r="52" spans="2:13" s="19" customFormat="1" ht="12.75" customHeight="1">
      <c r="B52" s="19" t="s">
        <v>372</v>
      </c>
    </row>
    <row r="53" spans="2:13">
      <c r="E53" s="1"/>
    </row>
  </sheetData>
  <customSheetViews>
    <customSheetView guid="{499EFEED-8286-4845-A121-435A7A306641}" showPageBreaks="1" fitToPage="1" printArea="1" hiddenColumns="1" view="pageBreakPreview" topLeftCell="A7">
      <selection activeCell="A19" sqref="A19"/>
      <pageMargins left="0.78740157480314965" right="0.78740157480314965" top="0.78740157480314965" bottom="0.98425196850393704" header="0.51181102362204722" footer="0.51181102362204722"/>
      <pageSetup paperSize="9" scale="97" firstPageNumber="4294963191" fitToWidth="0" orientation="portrait"/>
      <headerFooter differentOddEven="1" scaleWithDoc="0" alignWithMargins="0">
        <oddHeader>&amp;L&amp;"ＭＳ Ｐ明朝,斜体"財政・税務</oddHeader>
        <oddFooter>&amp;C－70－</oddFooter>
        <evenHeader>&amp;R&amp;"ＭＳ Ｐ明朝,斜体"財政・税務</evenHeader>
        <evenFooter>&amp;C－71－</evenFooter>
      </headerFooter>
    </customSheetView>
  </customSheetViews>
  <mergeCells count="35">
    <mergeCell ref="B3:C3"/>
    <mergeCell ref="B18:C18"/>
    <mergeCell ref="B21:C21"/>
    <mergeCell ref="B22:C22"/>
    <mergeCell ref="B35:C35"/>
    <mergeCell ref="B30:C30"/>
    <mergeCell ref="B20:C20"/>
    <mergeCell ref="B19:C19"/>
    <mergeCell ref="B23:C23"/>
    <mergeCell ref="B24:C24"/>
    <mergeCell ref="B25:C25"/>
    <mergeCell ref="B26:C26"/>
    <mergeCell ref="B27:C27"/>
    <mergeCell ref="B28:C28"/>
    <mergeCell ref="B31:C31"/>
    <mergeCell ref="B29:C29"/>
    <mergeCell ref="B32:C32"/>
    <mergeCell ref="B33:C33"/>
    <mergeCell ref="B34:C34"/>
    <mergeCell ref="B36:C36"/>
    <mergeCell ref="B37:C37"/>
    <mergeCell ref="B38:C38"/>
    <mergeCell ref="B39:C39"/>
    <mergeCell ref="J49:M51"/>
    <mergeCell ref="I42:K44"/>
    <mergeCell ref="J47:M48"/>
    <mergeCell ref="B40:C40"/>
    <mergeCell ref="B46:C46"/>
    <mergeCell ref="B41:C41"/>
    <mergeCell ref="B42:C42"/>
    <mergeCell ref="B43:C43"/>
    <mergeCell ref="B44:C44"/>
    <mergeCell ref="B45:C45"/>
    <mergeCell ref="B47:C47"/>
    <mergeCell ref="B48:C48"/>
  </mergeCells>
  <phoneticPr fontId="11"/>
  <hyperlinks>
    <hyperlink ref="A1" location="目次!C81" display="目次" xr:uid="{00000000-0004-0000-3E00-000000000000}"/>
  </hyperlinks>
  <pageMargins left="0.78740157480314965" right="0.78740157480314965" top="0.78740157480314965" bottom="0.98425196850393704" header="0.51181102362204722" footer="0.51181102362204722"/>
  <pageSetup paperSize="9" firstPageNumber="68" fitToWidth="0" fitToHeight="0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43"/>
  <dimension ref="A1:R53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5.25" style="1" bestFit="1" customWidth="1"/>
    <col min="2" max="2" width="24.375" style="1" customWidth="1"/>
    <col min="3" max="12" width="14.375" style="1" customWidth="1"/>
    <col min="13" max="16384" width="9" style="1"/>
  </cols>
  <sheetData>
    <row r="1" spans="1:18" ht="18" customHeight="1">
      <c r="A1" s="10" t="s">
        <v>208</v>
      </c>
      <c r="B1" s="6" t="s">
        <v>279</v>
      </c>
      <c r="E1" s="6"/>
    </row>
    <row r="2" spans="1:18" s="14" customFormat="1" ht="13.5" customHeight="1">
      <c r="B2" s="136"/>
      <c r="C2" s="46"/>
      <c r="D2" s="51"/>
      <c r="E2" s="46"/>
      <c r="F2" s="51"/>
      <c r="G2" s="46"/>
      <c r="H2" s="51"/>
      <c r="I2" s="46"/>
      <c r="J2" s="51"/>
      <c r="K2" s="46"/>
      <c r="L2" s="51" t="s">
        <v>20</v>
      </c>
    </row>
    <row r="3" spans="1:18">
      <c r="B3" s="394" t="s">
        <v>285</v>
      </c>
      <c r="C3" s="398" t="s">
        <v>199</v>
      </c>
      <c r="D3" s="399"/>
      <c r="E3" s="404" t="s">
        <v>205</v>
      </c>
      <c r="F3" s="393"/>
      <c r="G3" s="400" t="s">
        <v>312</v>
      </c>
      <c r="H3" s="393"/>
      <c r="I3" s="404" t="s">
        <v>347</v>
      </c>
      <c r="J3" s="393"/>
      <c r="K3" s="458" t="s">
        <v>364</v>
      </c>
      <c r="L3" s="403"/>
    </row>
    <row r="4" spans="1:18">
      <c r="B4" s="413"/>
      <c r="C4" s="47" t="s">
        <v>98</v>
      </c>
      <c r="D4" s="48" t="s">
        <v>99</v>
      </c>
      <c r="E4" s="47" t="s">
        <v>98</v>
      </c>
      <c r="F4" s="48" t="s">
        <v>99</v>
      </c>
      <c r="G4" s="52" t="s">
        <v>98</v>
      </c>
      <c r="H4" s="48" t="s">
        <v>99</v>
      </c>
      <c r="I4" s="47" t="s">
        <v>98</v>
      </c>
      <c r="J4" s="48" t="s">
        <v>99</v>
      </c>
      <c r="K4" s="177" t="s">
        <v>98</v>
      </c>
      <c r="L4" s="178" t="s">
        <v>99</v>
      </c>
    </row>
    <row r="5" spans="1:18" s="23" customFormat="1" ht="19.5" customHeight="1">
      <c r="B5" s="176" t="s">
        <v>100</v>
      </c>
      <c r="C5" s="165">
        <f>SUM(C6:C14)</f>
        <v>9422084</v>
      </c>
      <c r="D5" s="165">
        <v>9348948</v>
      </c>
      <c r="E5" s="165">
        <f>SUM(E6:E14)</f>
        <v>9108600</v>
      </c>
      <c r="F5" s="165">
        <f>SUM(F6:F14)</f>
        <v>8800125</v>
      </c>
      <c r="G5" s="165">
        <f>SUM(G6:G14)</f>
        <v>8716075</v>
      </c>
      <c r="H5" s="165">
        <v>8372390</v>
      </c>
      <c r="I5" s="165">
        <f>SUM(I6:I14)</f>
        <v>8898956</v>
      </c>
      <c r="J5" s="165">
        <f>SUM(J6:J16)</f>
        <v>8689420</v>
      </c>
      <c r="K5" s="165">
        <f>SUM(K6:K14)</f>
        <v>8901290</v>
      </c>
      <c r="L5" s="165">
        <f>SUM(L6:L16)</f>
        <v>8441628</v>
      </c>
    </row>
    <row r="6" spans="1:18" ht="14.25" customHeight="1">
      <c r="B6" s="81" t="s">
        <v>101</v>
      </c>
      <c r="C6" s="56">
        <v>2241000</v>
      </c>
      <c r="D6" s="56">
        <v>2331197</v>
      </c>
      <c r="E6" s="56">
        <v>2134000</v>
      </c>
      <c r="F6" s="56">
        <v>2177046</v>
      </c>
      <c r="G6" s="56">
        <v>1960703</v>
      </c>
      <c r="H6" s="56">
        <v>2079470</v>
      </c>
      <c r="I6" s="56">
        <v>1883677</v>
      </c>
      <c r="J6" s="56">
        <v>1999779</v>
      </c>
      <c r="K6" s="164">
        <v>1913024</v>
      </c>
      <c r="L6" s="164">
        <v>1989578</v>
      </c>
      <c r="M6" s="20"/>
    </row>
    <row r="7" spans="1:18" ht="14.25" customHeight="1">
      <c r="B7" s="81" t="s">
        <v>102</v>
      </c>
      <c r="C7" s="56">
        <v>1</v>
      </c>
      <c r="D7" s="96" t="s">
        <v>10</v>
      </c>
      <c r="E7" s="56">
        <v>1</v>
      </c>
      <c r="F7" s="96" t="s">
        <v>10</v>
      </c>
      <c r="G7" s="56">
        <v>1</v>
      </c>
      <c r="H7" s="96" t="s">
        <v>10</v>
      </c>
      <c r="I7" s="56">
        <v>1</v>
      </c>
      <c r="J7" s="96" t="s">
        <v>10</v>
      </c>
      <c r="K7" s="164">
        <v>1</v>
      </c>
      <c r="L7" s="192" t="s">
        <v>10</v>
      </c>
      <c r="M7" s="20"/>
    </row>
    <row r="8" spans="1:18" ht="14.25" customHeight="1">
      <c r="B8" s="81" t="s">
        <v>103</v>
      </c>
      <c r="C8" s="56">
        <v>1</v>
      </c>
      <c r="D8" s="56">
        <v>64</v>
      </c>
      <c r="E8" s="56">
        <v>221</v>
      </c>
      <c r="F8" s="56">
        <v>7433</v>
      </c>
      <c r="G8" s="56">
        <v>9988</v>
      </c>
      <c r="H8" s="56">
        <v>12972</v>
      </c>
      <c r="I8" s="56">
        <v>5597</v>
      </c>
      <c r="J8" s="56">
        <v>5653</v>
      </c>
      <c r="K8" s="164">
        <v>1</v>
      </c>
      <c r="L8" s="164">
        <v>2411</v>
      </c>
      <c r="M8" s="20"/>
    </row>
    <row r="9" spans="1:18" ht="14.25" customHeight="1">
      <c r="B9" s="81" t="s">
        <v>106</v>
      </c>
      <c r="C9" s="56">
        <v>5911618</v>
      </c>
      <c r="D9" s="56">
        <v>5709078</v>
      </c>
      <c r="E9" s="56">
        <v>5884229</v>
      </c>
      <c r="F9" s="56">
        <v>5497723</v>
      </c>
      <c r="G9" s="56">
        <v>5769497</v>
      </c>
      <c r="H9" s="56">
        <v>5285163</v>
      </c>
      <c r="I9" s="56">
        <v>5798221</v>
      </c>
      <c r="J9" s="56">
        <v>5472247</v>
      </c>
      <c r="K9" s="164">
        <v>5782633</v>
      </c>
      <c r="L9" s="164">
        <v>5228583</v>
      </c>
    </row>
    <row r="10" spans="1:18" ht="14.25" customHeight="1">
      <c r="B10" s="81" t="s">
        <v>178</v>
      </c>
      <c r="C10" s="56">
        <v>1</v>
      </c>
      <c r="D10" s="96">
        <v>0</v>
      </c>
      <c r="E10" s="56">
        <v>2</v>
      </c>
      <c r="F10" s="96">
        <v>0</v>
      </c>
      <c r="G10" s="56">
        <v>2</v>
      </c>
      <c r="H10" s="96">
        <v>1</v>
      </c>
      <c r="I10" s="56">
        <v>1</v>
      </c>
      <c r="J10" s="275">
        <v>0</v>
      </c>
      <c r="K10" s="164">
        <v>1</v>
      </c>
      <c r="L10" s="356">
        <v>0</v>
      </c>
    </row>
    <row r="11" spans="1:18" ht="14.25" customHeight="1">
      <c r="B11" s="81" t="s">
        <v>1</v>
      </c>
      <c r="C11" s="56">
        <v>1</v>
      </c>
      <c r="D11" s="96" t="s">
        <v>10</v>
      </c>
      <c r="E11" s="56">
        <v>1</v>
      </c>
      <c r="F11" s="96" t="s">
        <v>10</v>
      </c>
      <c r="G11" s="56">
        <v>1</v>
      </c>
      <c r="H11" s="96" t="s">
        <v>10</v>
      </c>
      <c r="I11" s="56">
        <v>1</v>
      </c>
      <c r="J11" s="96" t="s">
        <v>10</v>
      </c>
      <c r="K11" s="164">
        <v>1</v>
      </c>
      <c r="L11" s="192" t="s">
        <v>10</v>
      </c>
    </row>
    <row r="12" spans="1:18" ht="14.25" customHeight="1">
      <c r="B12" s="81" t="s">
        <v>108</v>
      </c>
      <c r="C12" s="56">
        <v>606384</v>
      </c>
      <c r="D12" s="56">
        <v>606383</v>
      </c>
      <c r="E12" s="56">
        <v>702708</v>
      </c>
      <c r="F12" s="56">
        <v>702708</v>
      </c>
      <c r="G12" s="56">
        <v>693468</v>
      </c>
      <c r="H12" s="56">
        <v>693469</v>
      </c>
      <c r="I12" s="56">
        <v>844060</v>
      </c>
      <c r="J12" s="56">
        <v>844059</v>
      </c>
      <c r="K12" s="164">
        <v>872252</v>
      </c>
      <c r="L12" s="164">
        <v>872251</v>
      </c>
    </row>
    <row r="13" spans="1:18" ht="14.25" customHeight="1">
      <c r="B13" s="81" t="s">
        <v>109</v>
      </c>
      <c r="C13" s="56">
        <v>634974</v>
      </c>
      <c r="D13" s="56">
        <v>634974</v>
      </c>
      <c r="E13" s="56">
        <v>359334</v>
      </c>
      <c r="F13" s="56">
        <v>359335</v>
      </c>
      <c r="G13" s="56">
        <v>254311</v>
      </c>
      <c r="H13" s="56">
        <v>254312</v>
      </c>
      <c r="I13" s="56">
        <v>338892</v>
      </c>
      <c r="J13" s="56">
        <v>338892</v>
      </c>
      <c r="K13" s="164">
        <v>304871</v>
      </c>
      <c r="L13" s="164">
        <v>304871</v>
      </c>
    </row>
    <row r="14" spans="1:18" ht="14.25" customHeight="1">
      <c r="B14" s="81" t="s">
        <v>110</v>
      </c>
      <c r="C14" s="56">
        <v>28104</v>
      </c>
      <c r="D14" s="56">
        <v>67251</v>
      </c>
      <c r="E14" s="56">
        <v>28104</v>
      </c>
      <c r="F14" s="56">
        <v>55880</v>
      </c>
      <c r="G14" s="56">
        <v>28104</v>
      </c>
      <c r="H14" s="56">
        <v>47004</v>
      </c>
      <c r="I14" s="56">
        <v>28506</v>
      </c>
      <c r="J14" s="56">
        <v>28790</v>
      </c>
      <c r="K14" s="164">
        <v>28506</v>
      </c>
      <c r="L14" s="164">
        <v>43934</v>
      </c>
    </row>
    <row r="15" spans="1:18" ht="14.25" customHeight="1">
      <c r="B15" s="81" t="s">
        <v>104</v>
      </c>
      <c r="C15" s="96" t="s">
        <v>10</v>
      </c>
      <c r="D15" s="96" t="s">
        <v>10</v>
      </c>
      <c r="E15" s="96" t="s">
        <v>10</v>
      </c>
      <c r="F15" s="96" t="s">
        <v>10</v>
      </c>
      <c r="G15" s="96" t="s">
        <v>10</v>
      </c>
      <c r="H15" s="96" t="s">
        <v>10</v>
      </c>
      <c r="I15" s="96" t="s">
        <v>10</v>
      </c>
      <c r="J15" s="96" t="s">
        <v>10</v>
      </c>
      <c r="K15" s="192" t="s">
        <v>10</v>
      </c>
      <c r="L15" s="192" t="s">
        <v>10</v>
      </c>
      <c r="M15" s="456"/>
      <c r="N15" s="456"/>
      <c r="O15" s="456"/>
      <c r="P15" s="456"/>
      <c r="Q15" s="456"/>
      <c r="R15" s="456"/>
    </row>
    <row r="16" spans="1:18" ht="14.25" customHeight="1">
      <c r="B16" s="81" t="s">
        <v>105</v>
      </c>
      <c r="C16" s="96" t="s">
        <v>10</v>
      </c>
      <c r="D16" s="96" t="s">
        <v>10</v>
      </c>
      <c r="E16" s="96" t="s">
        <v>10</v>
      </c>
      <c r="F16" s="96" t="s">
        <v>10</v>
      </c>
      <c r="G16" s="96" t="s">
        <v>10</v>
      </c>
      <c r="H16" s="96" t="s">
        <v>10</v>
      </c>
      <c r="I16" s="96" t="s">
        <v>10</v>
      </c>
      <c r="J16" s="96" t="s">
        <v>10</v>
      </c>
      <c r="K16" s="192" t="s">
        <v>10</v>
      </c>
      <c r="L16" s="192" t="s">
        <v>10</v>
      </c>
      <c r="M16" s="456"/>
      <c r="N16" s="456"/>
      <c r="O16" s="456"/>
      <c r="P16" s="456"/>
      <c r="Q16" s="456"/>
      <c r="R16" s="456"/>
    </row>
    <row r="17" spans="2:18" ht="14.25" customHeight="1">
      <c r="B17" s="135" t="s">
        <v>107</v>
      </c>
      <c r="C17" s="137" t="s">
        <v>10</v>
      </c>
      <c r="D17" s="137" t="s">
        <v>10</v>
      </c>
      <c r="E17" s="137" t="s">
        <v>10</v>
      </c>
      <c r="F17" s="137" t="s">
        <v>10</v>
      </c>
      <c r="G17" s="137" t="s">
        <v>10</v>
      </c>
      <c r="H17" s="137" t="s">
        <v>10</v>
      </c>
      <c r="I17" s="137" t="s">
        <v>10</v>
      </c>
      <c r="J17" s="137" t="s">
        <v>10</v>
      </c>
      <c r="K17" s="167" t="s">
        <v>10</v>
      </c>
      <c r="L17" s="167" t="s">
        <v>10</v>
      </c>
      <c r="M17" s="456"/>
      <c r="N17" s="456"/>
      <c r="O17" s="456"/>
      <c r="P17" s="456"/>
      <c r="Q17" s="456"/>
      <c r="R17" s="456"/>
    </row>
    <row r="18" spans="2:18" ht="14.25" customHeight="1">
      <c r="B18" s="46" t="s">
        <v>111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56"/>
      <c r="N18" s="456"/>
      <c r="O18" s="456"/>
      <c r="P18" s="456"/>
      <c r="Q18" s="456"/>
      <c r="R18" s="456"/>
    </row>
    <row r="19" spans="2:18" ht="13.5" customHeight="1">
      <c r="B19" s="46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2:18" ht="18" customHeight="1">
      <c r="B20" s="6" t="s">
        <v>280</v>
      </c>
      <c r="E20" s="6"/>
      <c r="F20" s="15"/>
      <c r="G20" s="15"/>
      <c r="H20" s="15"/>
      <c r="I20" s="15"/>
      <c r="J20" s="15"/>
      <c r="K20" s="15"/>
      <c r="L20" s="15"/>
    </row>
    <row r="21" spans="2:18" s="14" customFormat="1" ht="13.5" customHeight="1">
      <c r="B21" s="90"/>
      <c r="C21" s="46"/>
      <c r="D21" s="51"/>
      <c r="E21" s="46"/>
      <c r="F21" s="51"/>
      <c r="G21" s="46"/>
      <c r="H21" s="51"/>
      <c r="I21" s="46"/>
      <c r="J21" s="51"/>
      <c r="K21" s="46"/>
      <c r="L21" s="51" t="s">
        <v>20</v>
      </c>
    </row>
    <row r="22" spans="2:18">
      <c r="B22" s="394" t="s">
        <v>285</v>
      </c>
      <c r="C22" s="404" t="s">
        <v>199</v>
      </c>
      <c r="D22" s="393"/>
      <c r="E22" s="404" t="s">
        <v>205</v>
      </c>
      <c r="F22" s="393"/>
      <c r="G22" s="400" t="s">
        <v>312</v>
      </c>
      <c r="H22" s="393"/>
      <c r="I22" s="404" t="s">
        <v>347</v>
      </c>
      <c r="J22" s="393"/>
      <c r="K22" s="458" t="s">
        <v>364</v>
      </c>
      <c r="L22" s="403"/>
    </row>
    <row r="23" spans="2:18">
      <c r="B23" s="413"/>
      <c r="C23" s="47" t="s">
        <v>98</v>
      </c>
      <c r="D23" s="48" t="s">
        <v>99</v>
      </c>
      <c r="E23" s="47" t="s">
        <v>98</v>
      </c>
      <c r="F23" s="48" t="s">
        <v>99</v>
      </c>
      <c r="G23" s="52" t="s">
        <v>98</v>
      </c>
      <c r="H23" s="48" t="s">
        <v>99</v>
      </c>
      <c r="I23" s="47" t="s">
        <v>98</v>
      </c>
      <c r="J23" s="48" t="s">
        <v>99</v>
      </c>
      <c r="K23" s="177" t="s">
        <v>98</v>
      </c>
      <c r="L23" s="178" t="s">
        <v>99</v>
      </c>
    </row>
    <row r="24" spans="2:18" s="13" customFormat="1" ht="19.5" customHeight="1">
      <c r="B24" s="176" t="s">
        <v>79</v>
      </c>
      <c r="C24" s="164">
        <v>9422084</v>
      </c>
      <c r="D24" s="164">
        <v>8989613</v>
      </c>
      <c r="E24" s="164">
        <v>9108600</v>
      </c>
      <c r="F24" s="164">
        <v>8545813</v>
      </c>
      <c r="G24" s="164">
        <f t="shared" ref="G24:K24" si="0">SUM(G25:G37)</f>
        <v>8716075</v>
      </c>
      <c r="H24" s="164">
        <f t="shared" si="0"/>
        <v>8033498</v>
      </c>
      <c r="I24" s="164">
        <f t="shared" si="0"/>
        <v>8898956</v>
      </c>
      <c r="J24" s="164">
        <f t="shared" si="0"/>
        <v>8384549</v>
      </c>
      <c r="K24" s="164">
        <f t="shared" si="0"/>
        <v>8901290</v>
      </c>
      <c r="L24" s="164">
        <v>8169558</v>
      </c>
    </row>
    <row r="25" spans="2:18" ht="14.25" customHeight="1">
      <c r="B25" s="81" t="s">
        <v>58</v>
      </c>
      <c r="C25" s="56">
        <v>213791</v>
      </c>
      <c r="D25" s="56">
        <v>204263</v>
      </c>
      <c r="E25" s="56">
        <v>218269</v>
      </c>
      <c r="F25" s="56">
        <v>205241</v>
      </c>
      <c r="G25" s="56">
        <v>216529</v>
      </c>
      <c r="H25" s="56">
        <v>205412</v>
      </c>
      <c r="I25" s="56">
        <v>219139</v>
      </c>
      <c r="J25" s="56">
        <v>207905</v>
      </c>
      <c r="K25" s="164">
        <v>236508</v>
      </c>
      <c r="L25" s="164">
        <v>222769</v>
      </c>
    </row>
    <row r="26" spans="2:18" ht="14.25" customHeight="1">
      <c r="B26" s="81" t="s">
        <v>112</v>
      </c>
      <c r="C26" s="56">
        <v>5915994</v>
      </c>
      <c r="D26" s="56">
        <v>5607265</v>
      </c>
      <c r="E26" s="56">
        <v>5883240</v>
      </c>
      <c r="F26" s="56">
        <v>5411991</v>
      </c>
      <c r="G26" s="56">
        <v>5762689</v>
      </c>
      <c r="H26" s="56">
        <v>5194928</v>
      </c>
      <c r="I26" s="56">
        <v>5772265</v>
      </c>
      <c r="J26" s="56">
        <v>5368639</v>
      </c>
      <c r="K26" s="164">
        <v>5768514</v>
      </c>
      <c r="L26" s="164">
        <v>5124688</v>
      </c>
    </row>
    <row r="27" spans="2:18" ht="14.25" customHeight="1">
      <c r="B27" s="81" t="s">
        <v>203</v>
      </c>
      <c r="C27" s="56">
        <v>2624323</v>
      </c>
      <c r="D27" s="56">
        <v>2624073</v>
      </c>
      <c r="E27" s="56">
        <v>2609584</v>
      </c>
      <c r="F27" s="56">
        <v>2609582</v>
      </c>
      <c r="G27" s="56">
        <v>2323921</v>
      </c>
      <c r="H27" s="56">
        <v>2323920</v>
      </c>
      <c r="I27" s="56">
        <v>2415268</v>
      </c>
      <c r="J27" s="56">
        <v>2415267</v>
      </c>
      <c r="K27" s="164">
        <v>2463329</v>
      </c>
      <c r="L27" s="164">
        <v>2463327</v>
      </c>
    </row>
    <row r="28" spans="2:18" ht="14.25" customHeight="1">
      <c r="B28" s="81" t="s">
        <v>117</v>
      </c>
      <c r="C28" s="56">
        <v>10</v>
      </c>
      <c r="D28" s="56">
        <v>1</v>
      </c>
      <c r="E28" s="56">
        <v>10</v>
      </c>
      <c r="F28" s="56">
        <v>1</v>
      </c>
      <c r="G28" s="56">
        <v>5</v>
      </c>
      <c r="H28" s="56">
        <v>1</v>
      </c>
      <c r="I28" s="56">
        <v>5</v>
      </c>
      <c r="J28" s="56">
        <v>0</v>
      </c>
      <c r="K28" s="164">
        <v>1</v>
      </c>
      <c r="L28" s="164">
        <v>0</v>
      </c>
    </row>
    <row r="29" spans="2:18" ht="14.25" customHeight="1">
      <c r="B29" s="81" t="s">
        <v>118</v>
      </c>
      <c r="C29" s="56">
        <v>120271</v>
      </c>
      <c r="D29" s="56">
        <v>95340</v>
      </c>
      <c r="E29" s="56">
        <v>120507</v>
      </c>
      <c r="F29" s="56">
        <v>94836</v>
      </c>
      <c r="G29" s="56">
        <v>111392</v>
      </c>
      <c r="H29" s="56">
        <v>80984</v>
      </c>
      <c r="I29" s="56">
        <v>113014</v>
      </c>
      <c r="J29" s="56">
        <v>84513</v>
      </c>
      <c r="K29" s="164">
        <v>110173</v>
      </c>
      <c r="L29" s="164">
        <v>81216</v>
      </c>
    </row>
    <row r="30" spans="2:18" ht="14.25" customHeight="1">
      <c r="B30" s="81" t="s">
        <v>119</v>
      </c>
      <c r="C30" s="56">
        <v>100001</v>
      </c>
      <c r="D30" s="56">
        <v>100000</v>
      </c>
      <c r="E30" s="56">
        <v>180002</v>
      </c>
      <c r="F30" s="56">
        <v>180000</v>
      </c>
      <c r="G30" s="56">
        <v>193002</v>
      </c>
      <c r="H30" s="56">
        <v>193001</v>
      </c>
      <c r="I30" s="56">
        <v>265001</v>
      </c>
      <c r="J30" s="56">
        <v>265000</v>
      </c>
      <c r="K30" s="164">
        <v>215501</v>
      </c>
      <c r="L30" s="164">
        <v>215500</v>
      </c>
    </row>
    <row r="31" spans="2:18" ht="14.25" customHeight="1">
      <c r="B31" s="81" t="s">
        <v>59</v>
      </c>
      <c r="C31" s="56">
        <v>1455</v>
      </c>
      <c r="D31" s="96" t="s">
        <v>10</v>
      </c>
      <c r="E31" s="56">
        <v>2057</v>
      </c>
      <c r="F31" s="96" t="s">
        <v>10</v>
      </c>
      <c r="G31" s="56">
        <v>1390</v>
      </c>
      <c r="H31" s="96" t="s">
        <v>10</v>
      </c>
      <c r="I31" s="56">
        <v>500</v>
      </c>
      <c r="J31" s="96" t="s">
        <v>10</v>
      </c>
      <c r="K31" s="164">
        <v>1</v>
      </c>
      <c r="L31" s="192" t="s">
        <v>10</v>
      </c>
    </row>
    <row r="32" spans="2:18" ht="14.25" customHeight="1">
      <c r="B32" s="81" t="s">
        <v>120</v>
      </c>
      <c r="C32" s="56">
        <v>361466</v>
      </c>
      <c r="D32" s="56">
        <v>358672</v>
      </c>
      <c r="E32" s="56">
        <v>46714</v>
      </c>
      <c r="F32" s="56">
        <v>44163</v>
      </c>
      <c r="G32" s="56">
        <v>39909</v>
      </c>
      <c r="H32" s="56">
        <v>35252</v>
      </c>
      <c r="I32" s="56">
        <v>46702</v>
      </c>
      <c r="J32" s="56">
        <v>43225</v>
      </c>
      <c r="K32" s="164">
        <v>62070</v>
      </c>
      <c r="L32" s="164">
        <v>62057</v>
      </c>
    </row>
    <row r="33" spans="2:17" ht="14.25" customHeight="1">
      <c r="B33" s="81" t="s">
        <v>121</v>
      </c>
      <c r="C33" s="56">
        <v>84773</v>
      </c>
      <c r="D33" s="96" t="s">
        <v>10</v>
      </c>
      <c r="E33" s="56">
        <v>48217</v>
      </c>
      <c r="F33" s="96" t="s">
        <v>10</v>
      </c>
      <c r="G33" s="56">
        <v>67238</v>
      </c>
      <c r="H33" s="96" t="s">
        <v>10</v>
      </c>
      <c r="I33" s="56">
        <v>67062</v>
      </c>
      <c r="J33" s="96" t="s">
        <v>10</v>
      </c>
      <c r="K33" s="164">
        <v>45193</v>
      </c>
      <c r="L33" s="192" t="s">
        <v>10</v>
      </c>
    </row>
    <row r="34" spans="2:17" ht="14.25" customHeight="1">
      <c r="B34" s="81" t="s">
        <v>113</v>
      </c>
      <c r="C34" s="96" t="s">
        <v>10</v>
      </c>
      <c r="D34" s="96" t="s">
        <v>10</v>
      </c>
      <c r="E34" s="96" t="s">
        <v>10</v>
      </c>
      <c r="F34" s="96" t="s">
        <v>10</v>
      </c>
      <c r="G34" s="96" t="s">
        <v>10</v>
      </c>
      <c r="H34" s="96" t="s">
        <v>10</v>
      </c>
      <c r="I34" s="96" t="s">
        <v>10</v>
      </c>
      <c r="J34" s="96" t="s">
        <v>10</v>
      </c>
      <c r="K34" s="192" t="s">
        <v>10</v>
      </c>
      <c r="L34" s="192" t="s">
        <v>10</v>
      </c>
      <c r="M34" s="457"/>
      <c r="N34" s="457"/>
      <c r="O34" s="457"/>
      <c r="P34" s="457"/>
      <c r="Q34" s="457"/>
    </row>
    <row r="35" spans="2:17" ht="14.25" customHeight="1">
      <c r="B35" s="81" t="s">
        <v>114</v>
      </c>
      <c r="C35" s="96" t="s">
        <v>10</v>
      </c>
      <c r="D35" s="96" t="s">
        <v>10</v>
      </c>
      <c r="E35" s="96" t="s">
        <v>10</v>
      </c>
      <c r="F35" s="96" t="s">
        <v>10</v>
      </c>
      <c r="G35" s="96" t="s">
        <v>10</v>
      </c>
      <c r="H35" s="96" t="s">
        <v>10</v>
      </c>
      <c r="I35" s="96" t="s">
        <v>10</v>
      </c>
      <c r="J35" s="96" t="s">
        <v>10</v>
      </c>
      <c r="K35" s="192" t="s">
        <v>10</v>
      </c>
      <c r="L35" s="192" t="s">
        <v>10</v>
      </c>
      <c r="M35" s="457"/>
      <c r="N35" s="457"/>
      <c r="O35" s="457"/>
      <c r="P35" s="457"/>
      <c r="Q35" s="457"/>
    </row>
    <row r="36" spans="2:17" ht="14.25" customHeight="1">
      <c r="B36" s="81" t="s">
        <v>115</v>
      </c>
      <c r="C36" s="96" t="s">
        <v>10</v>
      </c>
      <c r="D36" s="96" t="s">
        <v>10</v>
      </c>
      <c r="E36" s="96" t="s">
        <v>10</v>
      </c>
      <c r="F36" s="96" t="s">
        <v>10</v>
      </c>
      <c r="G36" s="96" t="s">
        <v>10</v>
      </c>
      <c r="H36" s="96" t="s">
        <v>10</v>
      </c>
      <c r="I36" s="96" t="s">
        <v>10</v>
      </c>
      <c r="J36" s="96" t="s">
        <v>10</v>
      </c>
      <c r="K36" s="192" t="s">
        <v>10</v>
      </c>
      <c r="L36" s="192" t="s">
        <v>10</v>
      </c>
      <c r="M36" s="457"/>
      <c r="N36" s="457"/>
      <c r="O36" s="457"/>
      <c r="P36" s="457"/>
      <c r="Q36" s="457"/>
    </row>
    <row r="37" spans="2:17" ht="14.25" customHeight="1">
      <c r="B37" s="135" t="s">
        <v>116</v>
      </c>
      <c r="C37" s="137" t="s">
        <v>10</v>
      </c>
      <c r="D37" s="137" t="s">
        <v>10</v>
      </c>
      <c r="E37" s="137" t="s">
        <v>10</v>
      </c>
      <c r="F37" s="137" t="s">
        <v>10</v>
      </c>
      <c r="G37" s="137" t="s">
        <v>10</v>
      </c>
      <c r="H37" s="137" t="s">
        <v>10</v>
      </c>
      <c r="I37" s="137" t="s">
        <v>10</v>
      </c>
      <c r="J37" s="137" t="s">
        <v>10</v>
      </c>
      <c r="K37" s="167" t="s">
        <v>10</v>
      </c>
      <c r="L37" s="167" t="s">
        <v>10</v>
      </c>
      <c r="M37" s="457"/>
      <c r="N37" s="457"/>
      <c r="O37" s="457"/>
      <c r="P37" s="457"/>
      <c r="Q37" s="457"/>
    </row>
    <row r="38" spans="2:17" ht="14.25" customHeight="1">
      <c r="B38" s="46" t="s">
        <v>111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7"/>
      <c r="N38" s="457"/>
      <c r="O38" s="457"/>
      <c r="P38" s="457"/>
      <c r="Q38" s="457"/>
    </row>
    <row r="39" spans="2:17" ht="13.5" customHeight="1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34"/>
      <c r="N39" s="34"/>
      <c r="O39" s="34"/>
      <c r="P39" s="34"/>
      <c r="Q39" s="34"/>
    </row>
    <row r="40" spans="2:17" ht="18" customHeight="1">
      <c r="B40" s="6" t="s">
        <v>281</v>
      </c>
      <c r="E40" s="6"/>
      <c r="F40" s="15"/>
      <c r="G40" s="15"/>
      <c r="H40" s="15"/>
      <c r="I40" s="15"/>
      <c r="J40" s="15"/>
      <c r="K40" s="15"/>
      <c r="L40" s="15"/>
    </row>
    <row r="41" spans="2:17" ht="13.5" customHeight="1">
      <c r="B41" s="136"/>
      <c r="C41" s="46"/>
      <c r="D41" s="51"/>
      <c r="E41" s="46"/>
      <c r="F41" s="51"/>
      <c r="G41" s="46"/>
      <c r="H41" s="51"/>
      <c r="I41" s="46"/>
      <c r="J41" s="51"/>
      <c r="K41" s="46"/>
      <c r="L41" s="51" t="s">
        <v>20</v>
      </c>
    </row>
    <row r="42" spans="2:17" s="8" customFormat="1" ht="13.5" customHeight="1">
      <c r="B42" s="394" t="s">
        <v>285</v>
      </c>
      <c r="C42" s="404" t="s">
        <v>199</v>
      </c>
      <c r="D42" s="393"/>
      <c r="E42" s="404" t="s">
        <v>205</v>
      </c>
      <c r="F42" s="393"/>
      <c r="G42" s="400" t="s">
        <v>312</v>
      </c>
      <c r="H42" s="393"/>
      <c r="I42" s="404" t="s">
        <v>347</v>
      </c>
      <c r="J42" s="393"/>
      <c r="K42" s="458" t="s">
        <v>364</v>
      </c>
      <c r="L42" s="403"/>
    </row>
    <row r="43" spans="2:17" s="8" customFormat="1" ht="13.5" customHeight="1">
      <c r="B43" s="413"/>
      <c r="C43" s="47" t="s">
        <v>98</v>
      </c>
      <c r="D43" s="48" t="s">
        <v>99</v>
      </c>
      <c r="E43" s="47" t="s">
        <v>98</v>
      </c>
      <c r="F43" s="48" t="s">
        <v>99</v>
      </c>
      <c r="G43" s="52" t="s">
        <v>98</v>
      </c>
      <c r="H43" s="48" t="s">
        <v>99</v>
      </c>
      <c r="I43" s="47" t="s">
        <v>98</v>
      </c>
      <c r="J43" s="48" t="s">
        <v>99</v>
      </c>
      <c r="K43" s="177" t="s">
        <v>98</v>
      </c>
      <c r="L43" s="178" t="s">
        <v>99</v>
      </c>
    </row>
    <row r="44" spans="2:17" s="23" customFormat="1" ht="19.5" customHeight="1">
      <c r="B44" s="179" t="s">
        <v>124</v>
      </c>
      <c r="C44" s="164">
        <v>13817336</v>
      </c>
      <c r="D44" s="164">
        <v>12538672</v>
      </c>
      <c r="E44" s="164">
        <v>14075439</v>
      </c>
      <c r="F44" s="164">
        <v>12766067</v>
      </c>
      <c r="G44" s="164">
        <f t="shared" ref="G44:K44" si="1">SUM(G45:G52)</f>
        <v>9969540</v>
      </c>
      <c r="H44" s="164">
        <f t="shared" si="1"/>
        <v>8712879</v>
      </c>
      <c r="I44" s="164">
        <f t="shared" si="1"/>
        <v>10583244</v>
      </c>
      <c r="J44" s="164">
        <f t="shared" si="1"/>
        <v>9720002</v>
      </c>
      <c r="K44" s="164">
        <f t="shared" si="1"/>
        <v>10168064</v>
      </c>
      <c r="L44" s="164">
        <v>9287065</v>
      </c>
      <c r="M44" s="35"/>
    </row>
    <row r="45" spans="2:17" ht="14.25" customHeight="1">
      <c r="B45" s="49" t="s">
        <v>2</v>
      </c>
      <c r="C45" s="56">
        <v>4185987</v>
      </c>
      <c r="D45" s="56">
        <v>3932029</v>
      </c>
      <c r="E45" s="56">
        <v>3929187</v>
      </c>
      <c r="F45" s="56">
        <v>3569622</v>
      </c>
      <c r="G45" s="82" t="s">
        <v>0</v>
      </c>
      <c r="H45" s="82" t="s">
        <v>0</v>
      </c>
      <c r="I45" s="82" t="s">
        <v>0</v>
      </c>
      <c r="J45" s="82" t="s">
        <v>0</v>
      </c>
      <c r="K45" s="165" t="s">
        <v>306</v>
      </c>
      <c r="L45" s="165" t="s">
        <v>306</v>
      </c>
    </row>
    <row r="46" spans="2:17" ht="14.25" customHeight="1">
      <c r="B46" s="68" t="s">
        <v>291</v>
      </c>
      <c r="C46" s="56">
        <v>336585</v>
      </c>
      <c r="D46" s="56">
        <v>264379</v>
      </c>
      <c r="E46" s="56">
        <v>464520</v>
      </c>
      <c r="F46" s="56">
        <v>405176</v>
      </c>
      <c r="G46" s="56">
        <v>270046</v>
      </c>
      <c r="H46" s="56">
        <v>171996</v>
      </c>
      <c r="I46" s="56">
        <v>391956</v>
      </c>
      <c r="J46" s="56">
        <v>232636</v>
      </c>
      <c r="K46" s="164">
        <v>175848</v>
      </c>
      <c r="L46" s="164">
        <v>159112</v>
      </c>
    </row>
    <row r="47" spans="2:17" ht="14.25" customHeight="1">
      <c r="B47" s="84" t="s">
        <v>292</v>
      </c>
      <c r="C47" s="56">
        <v>203224</v>
      </c>
      <c r="D47" s="56">
        <v>82643</v>
      </c>
      <c r="E47" s="56">
        <v>173813</v>
      </c>
      <c r="F47" s="56">
        <v>72282</v>
      </c>
      <c r="G47" s="56">
        <v>196849</v>
      </c>
      <c r="H47" s="56">
        <v>95399</v>
      </c>
      <c r="I47" s="56">
        <v>161356</v>
      </c>
      <c r="J47" s="56">
        <v>85088</v>
      </c>
      <c r="K47" s="164">
        <v>218013</v>
      </c>
      <c r="L47" s="164">
        <v>153052</v>
      </c>
    </row>
    <row r="48" spans="2:17" ht="14.25" customHeight="1">
      <c r="B48" s="49" t="s">
        <v>125</v>
      </c>
      <c r="C48" s="56">
        <v>488230</v>
      </c>
      <c r="D48" s="56">
        <v>429110</v>
      </c>
      <c r="E48" s="56">
        <v>437083</v>
      </c>
      <c r="F48" s="56">
        <v>359318</v>
      </c>
      <c r="G48" s="56">
        <v>618460</v>
      </c>
      <c r="H48" s="56">
        <v>457036</v>
      </c>
      <c r="I48" s="56">
        <v>732402</v>
      </c>
      <c r="J48" s="56">
        <v>642327</v>
      </c>
      <c r="K48" s="164">
        <v>747388</v>
      </c>
      <c r="L48" s="164">
        <v>553446</v>
      </c>
    </row>
    <row r="49" spans="2:13" ht="14.25" customHeight="1">
      <c r="B49" s="49" t="s">
        <v>126</v>
      </c>
      <c r="C49" s="56">
        <v>615627</v>
      </c>
      <c r="D49" s="56">
        <v>488716</v>
      </c>
      <c r="E49" s="56">
        <v>713785</v>
      </c>
      <c r="F49" s="56">
        <v>583733</v>
      </c>
      <c r="G49" s="56">
        <v>807521</v>
      </c>
      <c r="H49" s="56">
        <v>709442</v>
      </c>
      <c r="I49" s="56">
        <v>937343</v>
      </c>
      <c r="J49" s="56">
        <v>862875</v>
      </c>
      <c r="K49" s="164">
        <v>815713</v>
      </c>
      <c r="L49" s="164">
        <v>687855</v>
      </c>
      <c r="M49" s="36"/>
    </row>
    <row r="50" spans="2:13" ht="14.25" customHeight="1">
      <c r="B50" s="139" t="s">
        <v>127</v>
      </c>
      <c r="C50" s="56">
        <v>1835476</v>
      </c>
      <c r="D50" s="56">
        <v>1516088</v>
      </c>
      <c r="E50" s="56">
        <v>1931141</v>
      </c>
      <c r="F50" s="56">
        <v>1767763</v>
      </c>
      <c r="G50" s="56">
        <v>1218578</v>
      </c>
      <c r="H50" s="56">
        <v>1004773</v>
      </c>
      <c r="I50" s="56">
        <v>1474053</v>
      </c>
      <c r="J50" s="56">
        <v>1282744</v>
      </c>
      <c r="K50" s="164">
        <v>1340330</v>
      </c>
      <c r="L50" s="164">
        <v>1153103</v>
      </c>
    </row>
    <row r="51" spans="2:13" ht="14.25" customHeight="1">
      <c r="B51" s="49" t="s">
        <v>128</v>
      </c>
      <c r="C51" s="56">
        <v>5222559</v>
      </c>
      <c r="D51" s="56">
        <v>4927498</v>
      </c>
      <c r="E51" s="56">
        <v>5447083</v>
      </c>
      <c r="F51" s="56">
        <v>5059054</v>
      </c>
      <c r="G51" s="56">
        <v>5829247</v>
      </c>
      <c r="H51" s="56">
        <v>5283565</v>
      </c>
      <c r="I51" s="56">
        <v>5819477</v>
      </c>
      <c r="J51" s="56">
        <v>5573539</v>
      </c>
      <c r="K51" s="164">
        <v>5668042</v>
      </c>
      <c r="L51" s="164">
        <v>5404495</v>
      </c>
    </row>
    <row r="52" spans="2:13" ht="14.25" customHeight="1">
      <c r="B52" s="138" t="s">
        <v>129</v>
      </c>
      <c r="C52" s="93">
        <v>929648</v>
      </c>
      <c r="D52" s="93">
        <v>898208</v>
      </c>
      <c r="E52" s="93">
        <v>978827</v>
      </c>
      <c r="F52" s="93">
        <v>949120</v>
      </c>
      <c r="G52" s="93">
        <v>1028839</v>
      </c>
      <c r="H52" s="93">
        <v>990668</v>
      </c>
      <c r="I52" s="93">
        <v>1066657</v>
      </c>
      <c r="J52" s="93">
        <v>1040793</v>
      </c>
      <c r="K52" s="159">
        <v>1202730</v>
      </c>
      <c r="L52" s="159">
        <v>1176002</v>
      </c>
    </row>
    <row r="53" spans="2:13" ht="12.75" customHeight="1">
      <c r="B53" s="46" t="s">
        <v>130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</row>
  </sheetData>
  <customSheetViews>
    <customSheetView guid="{499EFEED-8286-4845-A121-435A7A306641}" showPageBreaks="1" printArea="1" hiddenColumns="1" view="pageBreakPreview" topLeftCell="A31">
      <pane xSplit="5" topLeftCell="G1" activePane="topRight" state="frozen"/>
      <selection pane="topRight" activeCell="A46" sqref="A46"/>
      <pageMargins left="0.78740157480314965" right="0.78740157480314965" top="0.98425196850393704" bottom="0.98425196850393704" header="0.51181102362204722" footer="0.51181102362204722"/>
      <printOptions horizontalCentered="1"/>
      <pageSetup paperSize="9" scale="90" firstPageNumber="4294963191" fitToWidth="2" fitToHeight="2" orientation="portrait"/>
      <headerFooter differentOddEven="1" scaleWithDoc="0" alignWithMargins="0">
        <oddHeader xml:space="preserve">&amp;L&amp;"ＭＳ Ｐ明朝,斜体"財政・税務&amp;R
</oddHeader>
        <oddFooter>&amp;C－72－</oddFooter>
        <evenHeader>&amp;R&amp;"ＭＳ Ｐ明朝,斜体"財政・税務</evenHeader>
        <evenFooter>&amp;C－73－</evenFooter>
      </headerFooter>
    </customSheetView>
  </customSheetViews>
  <mergeCells count="20">
    <mergeCell ref="K3:L3"/>
    <mergeCell ref="K22:L22"/>
    <mergeCell ref="K42:L42"/>
    <mergeCell ref="G3:H3"/>
    <mergeCell ref="B3:B4"/>
    <mergeCell ref="C3:D3"/>
    <mergeCell ref="E3:F3"/>
    <mergeCell ref="I3:J3"/>
    <mergeCell ref="M15:R18"/>
    <mergeCell ref="M34:Q38"/>
    <mergeCell ref="B42:B43"/>
    <mergeCell ref="C42:D42"/>
    <mergeCell ref="E42:F42"/>
    <mergeCell ref="G42:H42"/>
    <mergeCell ref="B22:B23"/>
    <mergeCell ref="C22:D22"/>
    <mergeCell ref="E22:F22"/>
    <mergeCell ref="G22:H22"/>
    <mergeCell ref="I22:J22"/>
    <mergeCell ref="I42:J42"/>
  </mergeCells>
  <phoneticPr fontId="11"/>
  <hyperlinks>
    <hyperlink ref="A1" location="目次!C81" display="目次" xr:uid="{00000000-0004-0000-3F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70" fitToWidth="2" fitToHeight="2" orientation="portrait" useFirstPageNumber="1" r:id="rId1"/>
  <headerFooter differentOddEven="1" scaleWithDoc="0" alignWithMargins="0">
    <oddHeader xml:space="preserve">&amp;R
</oddHeader>
    <oddFooter>&amp;C&amp;"ＭＳ Ｐ明朝,標準"&amp;P</oddFooter>
    <evenFooter>&amp;C&amp;"ＭＳ Ｐ明朝,標準"&amp;P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91">
    <pageSetUpPr fitToPage="1"/>
  </sheetPr>
  <dimension ref="A1:AI58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" width="5.25" style="1" bestFit="1" customWidth="1"/>
    <col min="2" max="2" width="28.375" style="1" customWidth="1"/>
    <col min="3" max="6" width="14.25" style="1" customWidth="1"/>
    <col min="7" max="12" width="14.25" style="37" customWidth="1"/>
    <col min="13" max="16384" width="9" style="1"/>
  </cols>
  <sheetData>
    <row r="1" spans="1:35" s="13" customFormat="1" ht="18" customHeight="1">
      <c r="A1" s="10" t="s">
        <v>208</v>
      </c>
      <c r="B1" s="6" t="s">
        <v>282</v>
      </c>
      <c r="E1" s="6"/>
    </row>
    <row r="2" spans="1:35" ht="15" customHeight="1">
      <c r="B2" s="46"/>
      <c r="C2" s="46"/>
      <c r="D2" s="51"/>
      <c r="E2" s="46"/>
      <c r="F2" s="51"/>
      <c r="G2" s="46"/>
      <c r="H2" s="51"/>
      <c r="I2" s="46"/>
      <c r="J2" s="51"/>
      <c r="K2" s="46"/>
      <c r="L2" s="51" t="s">
        <v>383</v>
      </c>
    </row>
    <row r="3" spans="1:35" s="8" customFormat="1" ht="18" customHeight="1">
      <c r="B3" s="94" t="s">
        <v>21</v>
      </c>
      <c r="C3" s="404" t="s">
        <v>199</v>
      </c>
      <c r="D3" s="393"/>
      <c r="E3" s="404" t="s">
        <v>205</v>
      </c>
      <c r="F3" s="393"/>
      <c r="G3" s="400" t="s">
        <v>312</v>
      </c>
      <c r="H3" s="393"/>
      <c r="I3" s="404" t="s">
        <v>347</v>
      </c>
      <c r="J3" s="393"/>
      <c r="K3" s="458" t="s">
        <v>364</v>
      </c>
      <c r="L3" s="403"/>
    </row>
    <row r="4" spans="1:35" s="8" customFormat="1" ht="18" customHeight="1">
      <c r="B4" s="94" t="s">
        <v>131</v>
      </c>
      <c r="C4" s="47" t="s">
        <v>23</v>
      </c>
      <c r="D4" s="48" t="s">
        <v>18</v>
      </c>
      <c r="E4" s="47" t="s">
        <v>23</v>
      </c>
      <c r="F4" s="48" t="s">
        <v>18</v>
      </c>
      <c r="G4" s="52" t="s">
        <v>23</v>
      </c>
      <c r="H4" s="48" t="s">
        <v>18</v>
      </c>
      <c r="I4" s="47" t="s">
        <v>23</v>
      </c>
      <c r="J4" s="48" t="s">
        <v>18</v>
      </c>
      <c r="K4" s="177" t="s">
        <v>23</v>
      </c>
      <c r="L4" s="178" t="s">
        <v>18</v>
      </c>
    </row>
    <row r="5" spans="1:35" s="8" customFormat="1" ht="9" customHeight="1">
      <c r="B5" s="140"/>
      <c r="C5" s="147"/>
      <c r="D5" s="148"/>
      <c r="E5" s="147"/>
      <c r="F5" s="148"/>
      <c r="G5" s="147"/>
      <c r="H5" s="148"/>
      <c r="I5" s="147"/>
      <c r="J5" s="148"/>
      <c r="K5" s="180"/>
      <c r="L5" s="181"/>
    </row>
    <row r="6" spans="1:35">
      <c r="B6" s="64" t="s">
        <v>209</v>
      </c>
      <c r="C6" s="70">
        <v>1791278</v>
      </c>
      <c r="D6" s="150">
        <v>87.600000000000009</v>
      </c>
      <c r="E6" s="70">
        <v>1761137</v>
      </c>
      <c r="F6" s="150">
        <v>87.5</v>
      </c>
      <c r="G6" s="245">
        <v>1698222</v>
      </c>
      <c r="H6" s="277">
        <v>84.5</v>
      </c>
      <c r="I6" s="245">
        <v>1783018</v>
      </c>
      <c r="J6" s="277">
        <v>87.234019652163369</v>
      </c>
      <c r="K6" s="329">
        <f>K7+K8</f>
        <v>1535575</v>
      </c>
      <c r="L6" s="325">
        <f>K6/$K$13*100</f>
        <v>76.059719442252657</v>
      </c>
    </row>
    <row r="7" spans="1:35">
      <c r="B7" s="64" t="s">
        <v>132</v>
      </c>
      <c r="C7" s="70">
        <v>1737434</v>
      </c>
      <c r="D7" s="149">
        <v>84.9</v>
      </c>
      <c r="E7" s="70">
        <v>1705687</v>
      </c>
      <c r="F7" s="149">
        <v>84.7</v>
      </c>
      <c r="G7" s="245">
        <v>1642091</v>
      </c>
      <c r="H7" s="149">
        <v>81.7</v>
      </c>
      <c r="I7" s="245">
        <v>1725994</v>
      </c>
      <c r="J7" s="277">
        <v>84.444124801609433</v>
      </c>
      <c r="K7" s="329">
        <v>1472060</v>
      </c>
      <c r="L7" s="325">
        <f t="shared" ref="L7:L12" si="0">K7/$K$13*100</f>
        <v>72.913710240243859</v>
      </c>
    </row>
    <row r="8" spans="1:35">
      <c r="B8" s="64" t="s">
        <v>133</v>
      </c>
      <c r="C8" s="70">
        <v>53844</v>
      </c>
      <c r="D8" s="149">
        <v>2.7</v>
      </c>
      <c r="E8" s="70">
        <v>55450</v>
      </c>
      <c r="F8" s="149">
        <v>2.8</v>
      </c>
      <c r="G8" s="245">
        <v>56131</v>
      </c>
      <c r="H8" s="149">
        <v>2.8</v>
      </c>
      <c r="I8" s="245">
        <v>57024</v>
      </c>
      <c r="J8" s="277">
        <v>2.7898948505539281</v>
      </c>
      <c r="K8" s="329">
        <v>63515</v>
      </c>
      <c r="L8" s="325">
        <f>K8/$K$13*100+0.1</f>
        <v>3.24600920200881</v>
      </c>
    </row>
    <row r="9" spans="1:35">
      <c r="B9" s="64" t="s">
        <v>134</v>
      </c>
      <c r="C9" s="70">
        <v>254272</v>
      </c>
      <c r="D9" s="150">
        <v>12.4</v>
      </c>
      <c r="E9" s="70">
        <v>251314</v>
      </c>
      <c r="F9" s="150">
        <v>12.5</v>
      </c>
      <c r="G9" s="245">
        <v>311886</v>
      </c>
      <c r="H9" s="277">
        <v>15.5</v>
      </c>
      <c r="I9" s="245">
        <v>260860</v>
      </c>
      <c r="J9" s="277">
        <v>12.762555603175816</v>
      </c>
      <c r="K9" s="329">
        <f>K10+K11</f>
        <v>483262</v>
      </c>
      <c r="L9" s="325">
        <f t="shared" si="0"/>
        <v>23.936813335136289</v>
      </c>
    </row>
    <row r="10" spans="1:35">
      <c r="B10" s="64" t="s">
        <v>255</v>
      </c>
      <c r="C10" s="70">
        <v>78</v>
      </c>
      <c r="D10" s="149">
        <v>0</v>
      </c>
      <c r="E10" s="70">
        <v>278</v>
      </c>
      <c r="F10" s="149">
        <v>0</v>
      </c>
      <c r="G10" s="245">
        <v>302</v>
      </c>
      <c r="H10" s="149">
        <v>0</v>
      </c>
      <c r="I10" s="245">
        <v>72</v>
      </c>
      <c r="J10" s="277">
        <v>3.5225945082751615E-3</v>
      </c>
      <c r="K10" s="329">
        <v>480</v>
      </c>
      <c r="L10" s="325">
        <f t="shared" si="0"/>
        <v>2.3775240761461525E-2</v>
      </c>
    </row>
    <row r="11" spans="1:35">
      <c r="B11" s="64" t="s">
        <v>186</v>
      </c>
      <c r="C11" s="70">
        <v>254194</v>
      </c>
      <c r="D11" s="149">
        <v>12.4</v>
      </c>
      <c r="E11" s="70">
        <v>251036</v>
      </c>
      <c r="F11" s="149">
        <v>12.5</v>
      </c>
      <c r="G11" s="245">
        <v>311584</v>
      </c>
      <c r="H11" s="149">
        <v>15.5</v>
      </c>
      <c r="I11" s="245">
        <v>260788</v>
      </c>
      <c r="J11" s="277">
        <v>12.759033008667538</v>
      </c>
      <c r="K11" s="329">
        <v>482782</v>
      </c>
      <c r="L11" s="325">
        <f t="shared" si="0"/>
        <v>23.913038094374826</v>
      </c>
    </row>
    <row r="12" spans="1:35">
      <c r="B12" s="64" t="s">
        <v>135</v>
      </c>
      <c r="C12" s="70">
        <v>69</v>
      </c>
      <c r="D12" s="149">
        <v>0</v>
      </c>
      <c r="E12" s="70">
        <v>69</v>
      </c>
      <c r="F12" s="149">
        <v>0</v>
      </c>
      <c r="G12" s="245">
        <v>70</v>
      </c>
      <c r="H12" s="149">
        <v>0</v>
      </c>
      <c r="I12" s="245">
        <v>70</v>
      </c>
      <c r="J12" s="277">
        <v>3.4247446608230737E-3</v>
      </c>
      <c r="K12" s="329">
        <v>70</v>
      </c>
      <c r="L12" s="325">
        <f t="shared" si="0"/>
        <v>3.4672226110464719E-3</v>
      </c>
    </row>
    <row r="13" spans="1:35" s="13" customFormat="1">
      <c r="B13" s="193" t="s">
        <v>3</v>
      </c>
      <c r="C13" s="186">
        <v>2045619</v>
      </c>
      <c r="D13" s="187">
        <v>100.00000000000001</v>
      </c>
      <c r="E13" s="186">
        <v>2012520</v>
      </c>
      <c r="F13" s="187">
        <v>100</v>
      </c>
      <c r="G13" s="284">
        <v>2010178</v>
      </c>
      <c r="H13" s="322">
        <v>100</v>
      </c>
      <c r="I13" s="284">
        <v>2043948</v>
      </c>
      <c r="J13" s="322">
        <v>100</v>
      </c>
      <c r="K13" s="284">
        <f>K6+K9+K12</f>
        <v>2018907</v>
      </c>
      <c r="L13" s="322">
        <f>L6+L9+L12</f>
        <v>100</v>
      </c>
      <c r="AI13" s="20"/>
    </row>
    <row r="14" spans="1:35" s="13" customFormat="1">
      <c r="B14" s="142"/>
      <c r="C14" s="77"/>
      <c r="D14" s="143"/>
      <c r="E14" s="188"/>
      <c r="F14" s="187"/>
      <c r="G14" s="233"/>
      <c r="H14" s="233"/>
      <c r="I14" s="213"/>
      <c r="J14" s="213"/>
      <c r="K14" s="257"/>
      <c r="L14" s="257"/>
    </row>
    <row r="15" spans="1:35">
      <c r="B15" s="64" t="s">
        <v>136</v>
      </c>
      <c r="C15" s="70">
        <v>1621461</v>
      </c>
      <c r="D15" s="150">
        <v>95.6</v>
      </c>
      <c r="E15" s="245">
        <v>1645863</v>
      </c>
      <c r="F15" s="150">
        <v>95.500000000000014</v>
      </c>
      <c r="G15" s="245">
        <v>1611006</v>
      </c>
      <c r="H15" s="277">
        <v>95.5</v>
      </c>
      <c r="I15" s="245">
        <v>1614031</v>
      </c>
      <c r="J15" s="277">
        <v>96.406449909628151</v>
      </c>
      <c r="K15" s="329">
        <f>K16+K17+K18+K19+K20+K21+K22</f>
        <v>1666059</v>
      </c>
      <c r="L15" s="325">
        <f>K15/$K$27*100</f>
        <v>95.904515641783419</v>
      </c>
    </row>
    <row r="16" spans="1:35">
      <c r="B16" s="64" t="s">
        <v>137</v>
      </c>
      <c r="C16" s="70">
        <v>650858</v>
      </c>
      <c r="D16" s="73">
        <v>38.4</v>
      </c>
      <c r="E16" s="245">
        <v>684643</v>
      </c>
      <c r="F16" s="73">
        <v>39.700000000000003</v>
      </c>
      <c r="G16" s="245">
        <v>680452</v>
      </c>
      <c r="H16" s="235">
        <v>40.299999999999997</v>
      </c>
      <c r="I16" s="245">
        <v>668021</v>
      </c>
      <c r="J16" s="277">
        <v>39.901050893743495</v>
      </c>
      <c r="K16" s="329">
        <v>671981</v>
      </c>
      <c r="L16" s="325">
        <f t="shared" ref="L16:L26" si="1">K16/$K$27*100</f>
        <v>38.681710747027118</v>
      </c>
    </row>
    <row r="17" spans="2:12">
      <c r="B17" s="64" t="s">
        <v>138</v>
      </c>
      <c r="C17" s="70">
        <v>182252</v>
      </c>
      <c r="D17" s="73">
        <v>10.7</v>
      </c>
      <c r="E17" s="245">
        <v>166850</v>
      </c>
      <c r="F17" s="73">
        <v>9.6999999999999993</v>
      </c>
      <c r="G17" s="245">
        <v>177574</v>
      </c>
      <c r="H17" s="235">
        <v>10.5</v>
      </c>
      <c r="I17" s="245">
        <v>175860</v>
      </c>
      <c r="J17" s="277">
        <v>10.504159016219146</v>
      </c>
      <c r="K17" s="329">
        <f>191779-1</f>
        <v>191778</v>
      </c>
      <c r="L17" s="325">
        <f>K17/$K$27*100+0.1</f>
        <v>11.139450704176706</v>
      </c>
    </row>
    <row r="18" spans="2:12">
      <c r="B18" s="64" t="s">
        <v>139</v>
      </c>
      <c r="C18" s="70">
        <v>110225</v>
      </c>
      <c r="D18" s="73">
        <v>6.5</v>
      </c>
      <c r="E18" s="70">
        <v>99580</v>
      </c>
      <c r="F18" s="73">
        <v>5.8</v>
      </c>
      <c r="G18" s="245">
        <v>102599</v>
      </c>
      <c r="H18" s="235">
        <v>6.1</v>
      </c>
      <c r="I18" s="245">
        <v>104343</v>
      </c>
      <c r="J18" s="277">
        <v>6.2324318448160732</v>
      </c>
      <c r="K18" s="329">
        <v>104147</v>
      </c>
      <c r="L18" s="325">
        <f t="shared" si="1"/>
        <v>5.9950863628147726</v>
      </c>
    </row>
    <row r="19" spans="2:12">
      <c r="B19" s="64" t="s">
        <v>140</v>
      </c>
      <c r="C19" s="70">
        <v>84746</v>
      </c>
      <c r="D19" s="73">
        <v>5</v>
      </c>
      <c r="E19" s="70">
        <v>124273</v>
      </c>
      <c r="F19" s="73">
        <v>7.2</v>
      </c>
      <c r="G19" s="245">
        <v>74367</v>
      </c>
      <c r="H19" s="235">
        <v>4.4000000000000004</v>
      </c>
      <c r="I19" s="245">
        <v>72861</v>
      </c>
      <c r="J19" s="277">
        <v>4.3</v>
      </c>
      <c r="K19" s="329">
        <v>99495</v>
      </c>
      <c r="L19" s="325">
        <f t="shared" si="1"/>
        <v>5.7273000438635364</v>
      </c>
    </row>
    <row r="20" spans="2:12">
      <c r="B20" s="64" t="s">
        <v>141</v>
      </c>
      <c r="C20" s="70">
        <v>570988</v>
      </c>
      <c r="D20" s="73">
        <v>33.700000000000003</v>
      </c>
      <c r="E20" s="70">
        <v>549987</v>
      </c>
      <c r="F20" s="73">
        <v>31.9</v>
      </c>
      <c r="G20" s="245">
        <v>556445</v>
      </c>
      <c r="H20" s="235">
        <v>33</v>
      </c>
      <c r="I20" s="245">
        <v>560259</v>
      </c>
      <c r="J20" s="277">
        <v>33.464401377618124</v>
      </c>
      <c r="K20" s="329">
        <v>576971</v>
      </c>
      <c r="L20" s="325">
        <f t="shared" si="1"/>
        <v>33.212583884697608</v>
      </c>
    </row>
    <row r="21" spans="2:12">
      <c r="B21" s="64" t="s">
        <v>180</v>
      </c>
      <c r="C21" s="70">
        <v>17807</v>
      </c>
      <c r="D21" s="73">
        <v>1</v>
      </c>
      <c r="E21" s="70">
        <v>15523</v>
      </c>
      <c r="F21" s="73">
        <v>0.9</v>
      </c>
      <c r="G21" s="245">
        <v>14948</v>
      </c>
      <c r="H21" s="235">
        <v>0.9</v>
      </c>
      <c r="I21" s="245">
        <v>28166</v>
      </c>
      <c r="J21" s="277">
        <v>1.6823617812511575</v>
      </c>
      <c r="K21" s="329">
        <v>14072</v>
      </c>
      <c r="L21" s="325">
        <f t="shared" si="1"/>
        <v>0.8100363457183547</v>
      </c>
    </row>
    <row r="22" spans="2:12">
      <c r="B22" s="64" t="s">
        <v>179</v>
      </c>
      <c r="C22" s="70">
        <v>4585</v>
      </c>
      <c r="D22" s="73">
        <v>0.3</v>
      </c>
      <c r="E22" s="70">
        <v>5007</v>
      </c>
      <c r="F22" s="73">
        <v>0.3</v>
      </c>
      <c r="G22" s="245">
        <v>4621</v>
      </c>
      <c r="H22" s="235">
        <v>0.3</v>
      </c>
      <c r="I22" s="245">
        <v>4521</v>
      </c>
      <c r="J22" s="277">
        <v>0.27004038958448062</v>
      </c>
      <c r="K22" s="329">
        <v>7615</v>
      </c>
      <c r="L22" s="325">
        <f t="shared" si="1"/>
        <v>0.43834755348530918</v>
      </c>
    </row>
    <row r="23" spans="2:12">
      <c r="B23" s="64" t="s">
        <v>142</v>
      </c>
      <c r="C23" s="70">
        <v>74730</v>
      </c>
      <c r="D23" s="150">
        <v>4.4000000000000004</v>
      </c>
      <c r="E23" s="70">
        <v>77367</v>
      </c>
      <c r="F23" s="150">
        <v>4.5</v>
      </c>
      <c r="G23" s="245">
        <v>74610</v>
      </c>
      <c r="H23" s="277">
        <v>4.5</v>
      </c>
      <c r="I23" s="245">
        <v>59983</v>
      </c>
      <c r="J23" s="277">
        <v>3.5827986481853356</v>
      </c>
      <c r="K23" s="329">
        <f>K24+K25</f>
        <v>71107</v>
      </c>
      <c r="L23" s="325">
        <f t="shared" si="1"/>
        <v>4.0931818103322231</v>
      </c>
    </row>
    <row r="24" spans="2:12">
      <c r="B24" s="64" t="s">
        <v>143</v>
      </c>
      <c r="C24" s="70">
        <v>74280</v>
      </c>
      <c r="D24" s="73">
        <v>4.4000000000000004</v>
      </c>
      <c r="E24" s="70">
        <v>66424</v>
      </c>
      <c r="F24" s="73">
        <v>3.9</v>
      </c>
      <c r="G24" s="245">
        <v>56652</v>
      </c>
      <c r="H24" s="235">
        <v>3.4</v>
      </c>
      <c r="I24" s="245">
        <v>46761</v>
      </c>
      <c r="J24" s="277">
        <v>2.7930454893518912</v>
      </c>
      <c r="K24" s="329">
        <v>38981</v>
      </c>
      <c r="L24" s="325">
        <f t="shared" si="1"/>
        <v>2.2438904770073322</v>
      </c>
    </row>
    <row r="25" spans="2:12">
      <c r="B25" s="64" t="s">
        <v>144</v>
      </c>
      <c r="C25" s="70">
        <v>450</v>
      </c>
      <c r="D25" s="73">
        <v>0</v>
      </c>
      <c r="E25" s="70">
        <v>10943</v>
      </c>
      <c r="F25" s="73">
        <v>0.6</v>
      </c>
      <c r="G25" s="245">
        <v>17958</v>
      </c>
      <c r="H25" s="235">
        <v>1.1000000000000001</v>
      </c>
      <c r="I25" s="245">
        <v>13222</v>
      </c>
      <c r="J25" s="277">
        <v>0.78975315883344466</v>
      </c>
      <c r="K25" s="329">
        <v>32126</v>
      </c>
      <c r="L25" s="325">
        <f>K25/$K$27*100+0.1</f>
        <v>1.9492913333248909</v>
      </c>
    </row>
    <row r="26" spans="2:12">
      <c r="B26" s="64" t="s">
        <v>145</v>
      </c>
      <c r="C26" s="70">
        <v>643</v>
      </c>
      <c r="D26" s="73">
        <v>0</v>
      </c>
      <c r="E26" s="70">
        <v>143</v>
      </c>
      <c r="F26" s="73">
        <v>0</v>
      </c>
      <c r="G26" s="245">
        <v>36</v>
      </c>
      <c r="H26" s="235">
        <v>0</v>
      </c>
      <c r="I26" s="245">
        <v>180</v>
      </c>
      <c r="J26" s="277">
        <v>1.0751442186508852E-2</v>
      </c>
      <c r="K26" s="329">
        <f>41-1</f>
        <v>40</v>
      </c>
      <c r="L26" s="325">
        <f t="shared" si="1"/>
        <v>2.3025478843614403E-3</v>
      </c>
    </row>
    <row r="27" spans="2:12" s="13" customFormat="1">
      <c r="B27" s="193" t="s">
        <v>3</v>
      </c>
      <c r="C27" s="186">
        <v>1696834</v>
      </c>
      <c r="D27" s="194">
        <v>100</v>
      </c>
      <c r="E27" s="186">
        <v>1723373</v>
      </c>
      <c r="F27" s="194">
        <v>100.00000000000001</v>
      </c>
      <c r="G27" s="284">
        <v>1685652</v>
      </c>
      <c r="H27" s="327">
        <v>100</v>
      </c>
      <c r="I27" s="284">
        <v>1674194</v>
      </c>
      <c r="J27" s="327">
        <v>99.999999999999986</v>
      </c>
      <c r="K27" s="284">
        <f>K15+K23+K26</f>
        <v>1737206</v>
      </c>
      <c r="L27" s="327">
        <f>L15+L23+L26</f>
        <v>100</v>
      </c>
    </row>
    <row r="28" spans="2:12" s="13" customFormat="1">
      <c r="B28" s="142"/>
      <c r="C28" s="77"/>
      <c r="D28" s="143"/>
      <c r="E28" s="188"/>
      <c r="F28" s="187"/>
      <c r="G28" s="233"/>
      <c r="H28" s="233"/>
      <c r="I28" s="213"/>
      <c r="J28" s="213"/>
      <c r="K28" s="257"/>
      <c r="L28" s="257"/>
    </row>
    <row r="29" spans="2:12">
      <c r="B29" s="64" t="s">
        <v>182</v>
      </c>
      <c r="C29" s="70">
        <v>348785</v>
      </c>
      <c r="D29" s="73"/>
      <c r="E29" s="70">
        <v>289147</v>
      </c>
      <c r="F29" s="182"/>
      <c r="G29" s="245">
        <v>324526</v>
      </c>
      <c r="H29" s="235"/>
      <c r="I29" s="245">
        <v>369754</v>
      </c>
      <c r="J29" s="235"/>
      <c r="K29" s="329">
        <v>281701</v>
      </c>
      <c r="L29" s="236"/>
    </row>
    <row r="30" spans="2:12">
      <c r="B30" s="64" t="s">
        <v>181</v>
      </c>
      <c r="C30" s="70">
        <v>219303</v>
      </c>
      <c r="D30" s="73"/>
      <c r="E30" s="70">
        <v>183924</v>
      </c>
      <c r="F30" s="182"/>
      <c r="G30" s="245">
        <v>293703</v>
      </c>
      <c r="H30" s="235"/>
      <c r="I30" s="245">
        <v>273671</v>
      </c>
      <c r="J30" s="235"/>
      <c r="K30" s="329">
        <v>132115</v>
      </c>
      <c r="L30" s="236"/>
    </row>
    <row r="31" spans="2:12">
      <c r="B31" s="64" t="s">
        <v>256</v>
      </c>
      <c r="C31" s="70">
        <v>568088</v>
      </c>
      <c r="D31" s="73"/>
      <c r="E31" s="70">
        <v>473071</v>
      </c>
      <c r="F31" s="182"/>
      <c r="G31" s="245">
        <v>618229</v>
      </c>
      <c r="H31" s="235"/>
      <c r="I31" s="245">
        <v>643425</v>
      </c>
      <c r="J31" s="235"/>
      <c r="K31" s="329">
        <v>413816</v>
      </c>
      <c r="L31" s="236"/>
    </row>
    <row r="32" spans="2:12" ht="9" customHeight="1">
      <c r="B32" s="50"/>
      <c r="C32" s="69"/>
      <c r="D32" s="73"/>
      <c r="E32" s="69"/>
      <c r="F32" s="73"/>
      <c r="G32" s="69"/>
      <c r="H32" s="73"/>
      <c r="I32" s="69"/>
      <c r="J32" s="73"/>
      <c r="K32" s="238"/>
      <c r="L32" s="236"/>
    </row>
    <row r="33" spans="2:12" s="8" customFormat="1" ht="18" customHeight="1">
      <c r="B33" s="52" t="s">
        <v>257</v>
      </c>
      <c r="C33" s="262" t="s">
        <v>23</v>
      </c>
      <c r="D33" s="205" t="s">
        <v>146</v>
      </c>
      <c r="E33" s="88" t="s">
        <v>23</v>
      </c>
      <c r="F33" s="264" t="s">
        <v>146</v>
      </c>
      <c r="G33" s="88" t="s">
        <v>23</v>
      </c>
      <c r="H33" s="264" t="s">
        <v>146</v>
      </c>
      <c r="I33" s="262" t="s">
        <v>23</v>
      </c>
      <c r="J33" s="264" t="s">
        <v>146</v>
      </c>
      <c r="K33" s="242" t="s">
        <v>23</v>
      </c>
      <c r="L33" s="243" t="s">
        <v>146</v>
      </c>
    </row>
    <row r="34" spans="2:12" s="8" customFormat="1" ht="9" customHeight="1">
      <c r="B34" s="140"/>
      <c r="C34" s="147"/>
      <c r="D34" s="148"/>
      <c r="E34" s="147"/>
      <c r="F34" s="148"/>
      <c r="G34" s="180"/>
      <c r="H34" s="181"/>
      <c r="I34" s="147"/>
      <c r="J34" s="148"/>
      <c r="K34" s="227"/>
      <c r="L34" s="228"/>
    </row>
    <row r="35" spans="2:12" s="13" customFormat="1">
      <c r="B35" s="144" t="s">
        <v>147</v>
      </c>
      <c r="C35" s="186">
        <v>18673260</v>
      </c>
      <c r="D35" s="194">
        <v>2.2710954131726524</v>
      </c>
      <c r="E35" s="186">
        <v>19011164</v>
      </c>
      <c r="F35" s="194">
        <v>1.8095608372614036</v>
      </c>
      <c r="G35" s="284">
        <v>19264588</v>
      </c>
      <c r="H35" s="327">
        <v>1.3</v>
      </c>
      <c r="I35" s="284">
        <v>19563264</v>
      </c>
      <c r="J35" s="327">
        <v>1.5503887236000047</v>
      </c>
      <c r="K35" s="284">
        <f>K36+K43</f>
        <v>19703687</v>
      </c>
      <c r="L35" s="327">
        <f>((K35/I35)-1)*100</f>
        <v>0.71778921963123743</v>
      </c>
    </row>
    <row r="36" spans="2:12">
      <c r="B36" s="64" t="s">
        <v>148</v>
      </c>
      <c r="C36" s="70">
        <v>16469517</v>
      </c>
      <c r="D36" s="73">
        <v>1.3180592648670109</v>
      </c>
      <c r="E36" s="200">
        <v>16742182</v>
      </c>
      <c r="F36" s="182">
        <v>1.6555737487626399</v>
      </c>
      <c r="G36" s="245">
        <v>16970181</v>
      </c>
      <c r="H36" s="235">
        <v>1.4</v>
      </c>
      <c r="I36" s="245">
        <v>17145455</v>
      </c>
      <c r="J36" s="277">
        <v>1.0328351830778848</v>
      </c>
      <c r="K36" s="329">
        <f>K37+K41</f>
        <v>17202234</v>
      </c>
      <c r="L36" s="325">
        <f t="shared" ref="L36:L54" si="2">((K36/I36)-1)*100</f>
        <v>0.33116064869669337</v>
      </c>
    </row>
    <row r="37" spans="2:12">
      <c r="B37" s="64" t="s">
        <v>149</v>
      </c>
      <c r="C37" s="70">
        <v>16469517</v>
      </c>
      <c r="D37" s="73">
        <v>1.3186129317009465</v>
      </c>
      <c r="E37" s="200">
        <v>16742182</v>
      </c>
      <c r="F37" s="182">
        <v>1.6550182405688174</v>
      </c>
      <c r="G37" s="245">
        <v>16970181</v>
      </c>
      <c r="H37" s="235">
        <v>1.4</v>
      </c>
      <c r="I37" s="245">
        <v>17132255</v>
      </c>
      <c r="J37" s="277">
        <v>0.95505168742748836</v>
      </c>
      <c r="K37" s="329">
        <f>K38+K39+K40</f>
        <v>17191674</v>
      </c>
      <c r="L37" s="325">
        <f>((K37/I37)-1)*100</f>
        <v>0.34682533034910978</v>
      </c>
    </row>
    <row r="38" spans="2:12">
      <c r="B38" s="64" t="s">
        <v>150</v>
      </c>
      <c r="C38" s="70">
        <v>2179686</v>
      </c>
      <c r="D38" s="73">
        <v>-1.2489279661189734</v>
      </c>
      <c r="E38" s="200">
        <v>2157631</v>
      </c>
      <c r="F38" s="182">
        <v>-1.0118429902288728</v>
      </c>
      <c r="G38" s="245">
        <v>2132485</v>
      </c>
      <c r="H38" s="235">
        <v>-1.2</v>
      </c>
      <c r="I38" s="245">
        <v>2132105</v>
      </c>
      <c r="J38" s="277">
        <v>-1.7819586069778293E-2</v>
      </c>
      <c r="K38" s="329">
        <v>2107478</v>
      </c>
      <c r="L38" s="325">
        <f t="shared" si="2"/>
        <v>-1.1550556844057813</v>
      </c>
    </row>
    <row r="39" spans="2:12">
      <c r="B39" s="64" t="s">
        <v>187</v>
      </c>
      <c r="C39" s="70">
        <v>12928939</v>
      </c>
      <c r="D39" s="73">
        <v>0.66908780248364774</v>
      </c>
      <c r="E39" s="200">
        <v>12896736</v>
      </c>
      <c r="F39" s="182">
        <v>-0.2490768964104495</v>
      </c>
      <c r="G39" s="245">
        <v>12926752</v>
      </c>
      <c r="H39" s="235">
        <v>0.2</v>
      </c>
      <c r="I39" s="245">
        <v>12906226</v>
      </c>
      <c r="J39" s="277">
        <v>-0.1587869868625913</v>
      </c>
      <c r="K39" s="329">
        <f>12850477+1</f>
        <v>12850478</v>
      </c>
      <c r="L39" s="325">
        <f t="shared" si="2"/>
        <v>-0.43194656594421899</v>
      </c>
    </row>
    <row r="40" spans="2:12">
      <c r="B40" s="64" t="s">
        <v>188</v>
      </c>
      <c r="C40" s="70">
        <v>1360892</v>
      </c>
      <c r="D40" s="73">
        <v>12.94437685580605</v>
      </c>
      <c r="E40" s="200">
        <v>1687815</v>
      </c>
      <c r="F40" s="182">
        <v>24.014498354864354</v>
      </c>
      <c r="G40" s="245">
        <v>1910944</v>
      </c>
      <c r="H40" s="235">
        <v>13.2</v>
      </c>
      <c r="I40" s="245">
        <v>2093924</v>
      </c>
      <c r="J40" s="277">
        <v>9.5753721720783105</v>
      </c>
      <c r="K40" s="329">
        <v>2233718</v>
      </c>
      <c r="L40" s="325">
        <f t="shared" si="2"/>
        <v>6.6761735382946163</v>
      </c>
    </row>
    <row r="41" spans="2:12">
      <c r="B41" s="64" t="s">
        <v>353</v>
      </c>
      <c r="C41" s="216" t="s">
        <v>314</v>
      </c>
      <c r="D41" s="216" t="s">
        <v>314</v>
      </c>
      <c r="E41" s="216" t="s">
        <v>314</v>
      </c>
      <c r="F41" s="216" t="s">
        <v>314</v>
      </c>
      <c r="G41" s="216" t="s">
        <v>314</v>
      </c>
      <c r="H41" s="216" t="s">
        <v>314</v>
      </c>
      <c r="I41" s="245">
        <v>13200</v>
      </c>
      <c r="J41" s="277">
        <v>100</v>
      </c>
      <c r="K41" s="329">
        <f>K42</f>
        <v>10560</v>
      </c>
      <c r="L41" s="325">
        <f t="shared" si="2"/>
        <v>-19.999999999999996</v>
      </c>
    </row>
    <row r="42" spans="2:12">
      <c r="B42" s="64" t="s">
        <v>354</v>
      </c>
      <c r="C42" s="216" t="s">
        <v>314</v>
      </c>
      <c r="D42" s="216" t="s">
        <v>314</v>
      </c>
      <c r="E42" s="216" t="s">
        <v>314</v>
      </c>
      <c r="F42" s="216" t="s">
        <v>314</v>
      </c>
      <c r="G42" s="216" t="s">
        <v>314</v>
      </c>
      <c r="H42" s="216" t="s">
        <v>314</v>
      </c>
      <c r="I42" s="245">
        <v>13200</v>
      </c>
      <c r="J42" s="277">
        <v>100</v>
      </c>
      <c r="K42" s="329">
        <v>10560</v>
      </c>
      <c r="L42" s="325">
        <f t="shared" si="2"/>
        <v>-19.999999999999996</v>
      </c>
    </row>
    <row r="43" spans="2:12">
      <c r="B43" s="64" t="s">
        <v>151</v>
      </c>
      <c r="C43" s="70">
        <v>2203743</v>
      </c>
      <c r="D43" s="73">
        <v>10.00415808302888</v>
      </c>
      <c r="E43" s="200">
        <v>2268982</v>
      </c>
      <c r="F43" s="182">
        <v>2.9603724209220417</v>
      </c>
      <c r="G43" s="245">
        <v>2294407</v>
      </c>
      <c r="H43" s="235">
        <v>1.1000000000000001</v>
      </c>
      <c r="I43" s="245">
        <v>2417809</v>
      </c>
      <c r="J43" s="277">
        <v>5.3783831726454734</v>
      </c>
      <c r="K43" s="329">
        <f>2501454-1</f>
        <v>2501453</v>
      </c>
      <c r="L43" s="325">
        <f t="shared" si="2"/>
        <v>3.4594957666217674</v>
      </c>
    </row>
    <row r="44" spans="2:12">
      <c r="B44" s="64"/>
      <c r="C44" s="70"/>
      <c r="D44" s="73"/>
      <c r="E44" s="200"/>
      <c r="F44" s="182"/>
      <c r="G44" s="245"/>
      <c r="H44" s="245"/>
      <c r="I44" s="375"/>
      <c r="J44" s="376"/>
      <c r="K44" s="329"/>
      <c r="L44" s="325"/>
    </row>
    <row r="45" spans="2:12" s="13" customFormat="1">
      <c r="B45" s="144" t="s">
        <v>152</v>
      </c>
      <c r="C45" s="186">
        <v>10135452</v>
      </c>
      <c r="D45" s="187">
        <v>0.65429824341007858</v>
      </c>
      <c r="E45" s="186">
        <v>10184209</v>
      </c>
      <c r="F45" s="187">
        <v>0.48105402699356592</v>
      </c>
      <c r="G45" s="284">
        <v>10113107</v>
      </c>
      <c r="H45" s="322">
        <v>-0.7</v>
      </c>
      <c r="I45" s="284">
        <v>10042029</v>
      </c>
      <c r="J45" s="327">
        <v>-0.70283049511885576</v>
      </c>
      <c r="K45" s="284">
        <f>K46+K47+K48</f>
        <v>9900751</v>
      </c>
      <c r="L45" s="327">
        <f t="shared" si="2"/>
        <v>-1.4068670783563775</v>
      </c>
    </row>
    <row r="46" spans="2:12">
      <c r="B46" s="64" t="s">
        <v>153</v>
      </c>
      <c r="C46" s="70">
        <v>2757260</v>
      </c>
      <c r="D46" s="73">
        <v>-2.5345003110683773</v>
      </c>
      <c r="E46" s="200">
        <v>2773634</v>
      </c>
      <c r="F46" s="182">
        <v>0.59385041671804473</v>
      </c>
      <c r="G46" s="245">
        <v>2702360</v>
      </c>
      <c r="H46" s="235">
        <v>-2.6</v>
      </c>
      <c r="I46" s="245">
        <v>2617391</v>
      </c>
      <c r="J46" s="277">
        <v>-3.1442516911144303</v>
      </c>
      <c r="K46" s="329">
        <v>2559632</v>
      </c>
      <c r="L46" s="325">
        <f t="shared" si="2"/>
        <v>-2.2067394592554135</v>
      </c>
    </row>
    <row r="47" spans="2:12">
      <c r="B47" s="64" t="s">
        <v>154</v>
      </c>
      <c r="C47" s="70">
        <v>554898</v>
      </c>
      <c r="D47" s="73">
        <v>20.961065176210546</v>
      </c>
      <c r="E47" s="200">
        <v>544927</v>
      </c>
      <c r="F47" s="182">
        <v>-1.7969068189108595</v>
      </c>
      <c r="G47" s="245">
        <v>526265</v>
      </c>
      <c r="H47" s="235">
        <v>-3.4</v>
      </c>
      <c r="I47" s="245">
        <v>535033</v>
      </c>
      <c r="J47" s="277">
        <v>1.6660807767949537</v>
      </c>
      <c r="K47" s="329">
        <v>383013</v>
      </c>
      <c r="L47" s="325">
        <f t="shared" si="2"/>
        <v>-28.413200681079488</v>
      </c>
    </row>
    <row r="48" spans="2:12">
      <c r="B48" s="64" t="s">
        <v>183</v>
      </c>
      <c r="C48" s="70">
        <v>6823294</v>
      </c>
      <c r="D48" s="73">
        <v>0.61086432554107173</v>
      </c>
      <c r="E48" s="200">
        <v>6865648</v>
      </c>
      <c r="F48" s="182">
        <v>0.62072658748106857</v>
      </c>
      <c r="G48" s="245">
        <v>6884482</v>
      </c>
      <c r="H48" s="235">
        <v>0.2</v>
      </c>
      <c r="I48" s="245">
        <v>6889605</v>
      </c>
      <c r="J48" s="277">
        <v>7.4413732216882522E-2</v>
      </c>
      <c r="K48" s="329">
        <v>6958106</v>
      </c>
      <c r="L48" s="325">
        <f t="shared" si="2"/>
        <v>0.99426599928442716</v>
      </c>
    </row>
    <row r="49" spans="2:12">
      <c r="B49" s="64"/>
      <c r="C49" s="70"/>
      <c r="D49" s="73"/>
      <c r="E49" s="200"/>
      <c r="F49" s="182"/>
      <c r="G49" s="245"/>
      <c r="H49" s="245"/>
      <c r="I49" s="245"/>
      <c r="J49" s="277"/>
      <c r="K49" s="329"/>
      <c r="L49" s="325"/>
    </row>
    <row r="50" spans="2:12" s="13" customFormat="1">
      <c r="B50" s="144" t="s">
        <v>155</v>
      </c>
      <c r="C50" s="186">
        <v>8537808</v>
      </c>
      <c r="D50" s="187">
        <v>4.2591771936652201</v>
      </c>
      <c r="E50" s="186">
        <v>8826955</v>
      </c>
      <c r="F50" s="187">
        <v>3.386665523516097</v>
      </c>
      <c r="G50" s="284">
        <v>9151481</v>
      </c>
      <c r="H50" s="322">
        <v>3.7</v>
      </c>
      <c r="I50" s="284">
        <v>9521235</v>
      </c>
      <c r="J50" s="327">
        <v>4.0403733559628119</v>
      </c>
      <c r="K50" s="284">
        <f>K51+K52</f>
        <v>9802936</v>
      </c>
      <c r="L50" s="327">
        <f>((K50/I50)-1)*100</f>
        <v>2.9586602998455502</v>
      </c>
    </row>
    <row r="51" spans="2:12">
      <c r="B51" s="64" t="s">
        <v>184</v>
      </c>
      <c r="C51" s="70">
        <v>6371445</v>
      </c>
      <c r="D51" s="73">
        <v>1.4300214079376872E-2</v>
      </c>
      <c r="E51" s="200">
        <v>6590748</v>
      </c>
      <c r="F51" s="182">
        <v>3.4419664612972412</v>
      </c>
      <c r="G51" s="245">
        <v>6774672</v>
      </c>
      <c r="H51" s="235">
        <v>2.8</v>
      </c>
      <c r="I51" s="245">
        <v>7068374</v>
      </c>
      <c r="J51" s="277">
        <v>4.3352947567055544</v>
      </c>
      <c r="K51" s="329">
        <v>7342045</v>
      </c>
      <c r="L51" s="325">
        <f t="shared" si="2"/>
        <v>3.8717673965752208</v>
      </c>
    </row>
    <row r="52" spans="2:12">
      <c r="B52" s="64" t="s">
        <v>185</v>
      </c>
      <c r="C52" s="70">
        <v>2166363</v>
      </c>
      <c r="D52" s="73">
        <v>19.129838013867563</v>
      </c>
      <c r="E52" s="200">
        <v>2236207</v>
      </c>
      <c r="F52" s="182">
        <v>3.2240210897250376</v>
      </c>
      <c r="G52" s="245">
        <v>2376809</v>
      </c>
      <c r="H52" s="235">
        <v>6.3</v>
      </c>
      <c r="I52" s="245">
        <v>2452861</v>
      </c>
      <c r="J52" s="277">
        <v>3.1997522729003469</v>
      </c>
      <c r="K52" s="329">
        <f>K53+K54</f>
        <v>2460891</v>
      </c>
      <c r="L52" s="325">
        <f t="shared" si="2"/>
        <v>0.32737281077077629</v>
      </c>
    </row>
    <row r="53" spans="2:12">
      <c r="B53" s="64" t="s">
        <v>156</v>
      </c>
      <c r="C53" s="70">
        <v>423826</v>
      </c>
      <c r="D53" s="73">
        <v>0</v>
      </c>
      <c r="E53" s="200">
        <v>423826</v>
      </c>
      <c r="F53" s="182">
        <v>0</v>
      </c>
      <c r="G53" s="245">
        <v>423826</v>
      </c>
      <c r="H53" s="235">
        <v>0</v>
      </c>
      <c r="I53" s="245">
        <v>423826</v>
      </c>
      <c r="J53" s="277">
        <v>0</v>
      </c>
      <c r="K53" s="329">
        <v>423826</v>
      </c>
      <c r="L53" s="325">
        <f t="shared" si="2"/>
        <v>0</v>
      </c>
    </row>
    <row r="54" spans="2:12">
      <c r="B54" s="64" t="s">
        <v>157</v>
      </c>
      <c r="C54" s="70">
        <v>1742537</v>
      </c>
      <c r="D54" s="73">
        <v>24.943230013272032</v>
      </c>
      <c r="E54" s="200">
        <v>1812381</v>
      </c>
      <c r="F54" s="182">
        <v>4.0081788794154694</v>
      </c>
      <c r="G54" s="245">
        <v>1952983</v>
      </c>
      <c r="H54" s="235">
        <v>7.8</v>
      </c>
      <c r="I54" s="245">
        <v>2029035</v>
      </c>
      <c r="J54" s="277">
        <v>3.8941455199558828</v>
      </c>
      <c r="K54" s="329">
        <v>2037065</v>
      </c>
      <c r="L54" s="325">
        <f t="shared" si="2"/>
        <v>0.39575463212808693</v>
      </c>
    </row>
    <row r="55" spans="2:12" ht="9" customHeight="1">
      <c r="B55" s="276"/>
      <c r="C55" s="92"/>
      <c r="D55" s="74"/>
      <c r="E55" s="279"/>
      <c r="F55" s="280"/>
      <c r="G55" s="202"/>
      <c r="H55" s="271"/>
      <c r="I55" s="377"/>
      <c r="J55" s="378"/>
      <c r="K55" s="282"/>
      <c r="L55" s="330"/>
    </row>
    <row r="56" spans="2:12" ht="18" customHeight="1">
      <c r="B56" s="46" t="s">
        <v>158</v>
      </c>
      <c r="C56" s="46"/>
      <c r="D56" s="46"/>
      <c r="E56" s="46"/>
      <c r="F56" s="46"/>
      <c r="G56" s="141"/>
      <c r="H56" s="146"/>
      <c r="I56" s="141"/>
      <c r="J56" s="146"/>
      <c r="K56" s="281"/>
      <c r="L56" s="278"/>
    </row>
    <row r="57" spans="2:12">
      <c r="G57" s="1"/>
      <c r="H57" s="1"/>
      <c r="I57" s="1"/>
      <c r="J57" s="1"/>
      <c r="K57" s="201"/>
      <c r="L57" s="182"/>
    </row>
    <row r="58" spans="2:12">
      <c r="B58" s="46"/>
      <c r="C58" s="46"/>
      <c r="D58" s="46"/>
      <c r="E58" s="46"/>
      <c r="F58" s="46"/>
      <c r="G58" s="141"/>
      <c r="H58" s="146"/>
      <c r="I58" s="141"/>
      <c r="J58" s="146"/>
      <c r="K58" s="98"/>
      <c r="L58" s="146"/>
    </row>
  </sheetData>
  <customSheetViews>
    <customSheetView guid="{499EFEED-8286-4845-A121-435A7A306641}" showPageBreaks="1" fitToPage="1" printArea="1" hiddenColumns="1" view="pageBreakPreview">
      <pane xSplit="4" ySplit="3" topLeftCell="F4" activePane="bottomRight" state="frozen"/>
      <selection pane="bottomRight"/>
      <colBreaks count="1" manualBreakCount="1">
        <brk id="5" max="53" man="1"/>
      </colBreaks>
      <pageMargins left="0.74803149606299213" right="0.74803149606299213" top="0.98425196850393704" bottom="0.98425196850393704" header="0.51181102362204722" footer="0.51181102362204722"/>
      <pageSetup paperSize="9" firstPageNumber="4294963191" fitToWidth="2" orientation="portrait"/>
      <headerFooter differentOddEven="1" scaleWithDoc="0" alignWithMargins="0">
        <oddHeader>&amp;L&amp;"ＭＳ Ｐ明朝,斜体"財務・税務</oddHeader>
        <oddFooter>&amp;C－74－</oddFooter>
        <evenHeader>&amp;R&amp;"ＭＳ Ｐ明朝,斜体"財務・税務</evenHeader>
        <evenFooter>&amp;C－75－</evenFooter>
      </headerFooter>
    </customSheetView>
  </customSheetViews>
  <mergeCells count="5">
    <mergeCell ref="K3:L3"/>
    <mergeCell ref="G3:H3"/>
    <mergeCell ref="E3:F3"/>
    <mergeCell ref="C3:D3"/>
    <mergeCell ref="I3:J3"/>
  </mergeCells>
  <phoneticPr fontId="11"/>
  <hyperlinks>
    <hyperlink ref="A1" location="目次!C81" display="目次" xr:uid="{00000000-0004-0000-4000-000000000000}"/>
  </hyperlinks>
  <pageMargins left="0.74803149606299213" right="0.74803149606299213" top="0.98425196850393704" bottom="0.98425196850393704" header="0.51181102362204722" footer="0.51181102362204722"/>
  <pageSetup paperSize="9" firstPageNumber="72" fitToWidth="2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AI58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" width="5.25" style="218" bestFit="1" customWidth="1"/>
    <col min="2" max="2" width="28.375" style="218" customWidth="1"/>
    <col min="3" max="6" width="14.25" style="218" customWidth="1"/>
    <col min="7" max="12" width="14.25" style="250" customWidth="1"/>
    <col min="13" max="13" width="9" style="218"/>
    <col min="14" max="14" width="10.375" style="218" bestFit="1" customWidth="1"/>
    <col min="15" max="16384" width="9" style="218"/>
  </cols>
  <sheetData>
    <row r="1" spans="1:35" s="220" customFormat="1" ht="18" customHeight="1">
      <c r="A1" s="219" t="s">
        <v>208</v>
      </c>
      <c r="B1" s="217" t="s">
        <v>330</v>
      </c>
      <c r="E1" s="217"/>
    </row>
    <row r="2" spans="1:35" ht="15" customHeight="1">
      <c r="B2" s="212"/>
      <c r="C2" s="212"/>
      <c r="D2" s="214"/>
      <c r="E2" s="212"/>
      <c r="F2" s="214"/>
      <c r="G2" s="212"/>
      <c r="H2" s="214"/>
      <c r="I2" s="212"/>
      <c r="J2" s="214"/>
      <c r="K2" s="212"/>
      <c r="L2" s="214" t="s">
        <v>383</v>
      </c>
    </row>
    <row r="3" spans="1:35" s="221" customFormat="1" ht="18" customHeight="1">
      <c r="B3" s="222" t="s">
        <v>21</v>
      </c>
      <c r="C3" s="461" t="s">
        <v>199</v>
      </c>
      <c r="D3" s="462"/>
      <c r="E3" s="463" t="s">
        <v>205</v>
      </c>
      <c r="F3" s="464"/>
      <c r="G3" s="465" t="s">
        <v>312</v>
      </c>
      <c r="H3" s="464"/>
      <c r="I3" s="465" t="s">
        <v>347</v>
      </c>
      <c r="J3" s="464"/>
      <c r="K3" s="459" t="s">
        <v>364</v>
      </c>
      <c r="L3" s="460"/>
    </row>
    <row r="4" spans="1:35" s="221" customFormat="1" ht="18" customHeight="1">
      <c r="B4" s="222" t="s">
        <v>131</v>
      </c>
      <c r="C4" s="215" t="s">
        <v>23</v>
      </c>
      <c r="D4" s="260" t="s">
        <v>18</v>
      </c>
      <c r="E4" s="215" t="s">
        <v>23</v>
      </c>
      <c r="F4" s="260" t="s">
        <v>18</v>
      </c>
      <c r="G4" s="215" t="s">
        <v>23</v>
      </c>
      <c r="H4" s="260" t="s">
        <v>18</v>
      </c>
      <c r="I4" s="215" t="s">
        <v>23</v>
      </c>
      <c r="J4" s="260" t="s">
        <v>18</v>
      </c>
      <c r="K4" s="223" t="s">
        <v>23</v>
      </c>
      <c r="L4" s="273" t="s">
        <v>18</v>
      </c>
    </row>
    <row r="5" spans="1:35" s="221" customFormat="1" ht="9" customHeight="1">
      <c r="B5" s="224"/>
      <c r="C5" s="226"/>
      <c r="D5" s="225"/>
      <c r="E5" s="226"/>
      <c r="F5" s="225"/>
      <c r="G5" s="226"/>
      <c r="H5" s="225"/>
      <c r="I5" s="226"/>
      <c r="J5" s="225"/>
      <c r="K5" s="227"/>
      <c r="L5" s="228"/>
    </row>
    <row r="6" spans="1:35">
      <c r="B6" s="251" t="s">
        <v>209</v>
      </c>
      <c r="C6" s="216" t="s">
        <v>314</v>
      </c>
      <c r="D6" s="216" t="s">
        <v>314</v>
      </c>
      <c r="E6" s="216" t="s">
        <v>314</v>
      </c>
      <c r="F6" s="216" t="s">
        <v>314</v>
      </c>
      <c r="G6" s="245">
        <v>1320776</v>
      </c>
      <c r="H6" s="277">
        <v>50.2</v>
      </c>
      <c r="I6" s="371">
        <v>1322011</v>
      </c>
      <c r="J6" s="277">
        <v>48.418252577096823</v>
      </c>
      <c r="K6" s="324">
        <v>1214628</v>
      </c>
      <c r="L6" s="325">
        <v>44.918109295097949</v>
      </c>
      <c r="N6" s="229"/>
    </row>
    <row r="7" spans="1:35">
      <c r="B7" s="251" t="s">
        <v>315</v>
      </c>
      <c r="C7" s="216" t="s">
        <v>314</v>
      </c>
      <c r="D7" s="216" t="s">
        <v>314</v>
      </c>
      <c r="E7" s="216" t="s">
        <v>314</v>
      </c>
      <c r="F7" s="216" t="s">
        <v>314</v>
      </c>
      <c r="G7" s="245">
        <v>1119751</v>
      </c>
      <c r="H7" s="277">
        <v>42.5</v>
      </c>
      <c r="I7" s="371">
        <v>1149746</v>
      </c>
      <c r="J7" s="277">
        <v>42.109099113023085</v>
      </c>
      <c r="K7" s="324">
        <v>1163790</v>
      </c>
      <c r="L7" s="325">
        <v>43.03810669163623</v>
      </c>
      <c r="N7" s="229"/>
    </row>
    <row r="8" spans="1:35">
      <c r="B8" s="251" t="s">
        <v>316</v>
      </c>
      <c r="C8" s="216" t="s">
        <v>314</v>
      </c>
      <c r="D8" s="216" t="s">
        <v>314</v>
      </c>
      <c r="E8" s="216" t="s">
        <v>314</v>
      </c>
      <c r="F8" s="216" t="s">
        <v>314</v>
      </c>
      <c r="G8" s="245">
        <v>201025</v>
      </c>
      <c r="H8" s="277">
        <v>7.6999999999999993</v>
      </c>
      <c r="I8" s="371">
        <v>172265</v>
      </c>
      <c r="J8" s="277">
        <v>6.3091534640737361</v>
      </c>
      <c r="K8" s="324">
        <v>50838</v>
      </c>
      <c r="L8" s="325">
        <v>1.8800026034617163</v>
      </c>
      <c r="N8" s="229"/>
    </row>
    <row r="9" spans="1:35">
      <c r="B9" s="251" t="s">
        <v>134</v>
      </c>
      <c r="C9" s="216" t="s">
        <v>314</v>
      </c>
      <c r="D9" s="216" t="s">
        <v>314</v>
      </c>
      <c r="E9" s="216" t="s">
        <v>314</v>
      </c>
      <c r="F9" s="216" t="s">
        <v>314</v>
      </c>
      <c r="G9" s="245">
        <v>1291440</v>
      </c>
      <c r="H9" s="277">
        <v>49</v>
      </c>
      <c r="I9" s="371">
        <v>1404143</v>
      </c>
      <c r="J9" s="277">
        <v>51.426312207963818</v>
      </c>
      <c r="K9" s="324">
        <v>1489000</v>
      </c>
      <c r="L9" s="325">
        <v>55.064731525406685</v>
      </c>
      <c r="N9" s="229"/>
    </row>
    <row r="10" spans="1:35">
      <c r="B10" s="251" t="s">
        <v>255</v>
      </c>
      <c r="C10" s="216" t="s">
        <v>314</v>
      </c>
      <c r="D10" s="216" t="s">
        <v>314</v>
      </c>
      <c r="E10" s="216" t="s">
        <v>314</v>
      </c>
      <c r="F10" s="216" t="s">
        <v>314</v>
      </c>
      <c r="G10" s="245">
        <v>4</v>
      </c>
      <c r="H10" s="277">
        <v>0</v>
      </c>
      <c r="I10" s="371">
        <v>5</v>
      </c>
      <c r="J10" s="277">
        <v>1.8312348602657927E-4</v>
      </c>
      <c r="K10" s="324">
        <v>10</v>
      </c>
      <c r="L10" s="325">
        <v>3.698099029175043E-4</v>
      </c>
      <c r="N10" s="229"/>
    </row>
    <row r="11" spans="1:35">
      <c r="B11" s="251" t="s">
        <v>317</v>
      </c>
      <c r="C11" s="216" t="s">
        <v>314</v>
      </c>
      <c r="D11" s="216" t="s">
        <v>314</v>
      </c>
      <c r="E11" s="216" t="s">
        <v>314</v>
      </c>
      <c r="F11" s="216" t="s">
        <v>314</v>
      </c>
      <c r="G11" s="245">
        <v>1291436</v>
      </c>
      <c r="H11" s="277">
        <v>49</v>
      </c>
      <c r="I11" s="371">
        <v>1404138</v>
      </c>
      <c r="J11" s="277">
        <v>51.426129084477793</v>
      </c>
      <c r="K11" s="324">
        <v>1488990</v>
      </c>
      <c r="L11" s="325">
        <v>55.064361715503765</v>
      </c>
      <c r="N11" s="229"/>
    </row>
    <row r="12" spans="1:35">
      <c r="B12" s="251" t="s">
        <v>135</v>
      </c>
      <c r="C12" s="216" t="s">
        <v>314</v>
      </c>
      <c r="D12" s="216" t="s">
        <v>314</v>
      </c>
      <c r="E12" s="216" t="s">
        <v>314</v>
      </c>
      <c r="F12" s="216" t="s">
        <v>314</v>
      </c>
      <c r="G12" s="245">
        <v>20942</v>
      </c>
      <c r="H12" s="277">
        <v>0.8</v>
      </c>
      <c r="I12" s="371">
        <v>4244</v>
      </c>
      <c r="J12" s="277">
        <v>0.15543521493936049</v>
      </c>
      <c r="K12" s="324">
        <v>464</v>
      </c>
      <c r="L12" s="325">
        <v>1.7159179495372198E-2</v>
      </c>
      <c r="N12" s="229"/>
    </row>
    <row r="13" spans="1:35" s="220" customFormat="1">
      <c r="B13" s="252" t="s">
        <v>3</v>
      </c>
      <c r="C13" s="359" t="s">
        <v>314</v>
      </c>
      <c r="D13" s="359" t="s">
        <v>314</v>
      </c>
      <c r="E13" s="359" t="s">
        <v>314</v>
      </c>
      <c r="F13" s="359" t="s">
        <v>314</v>
      </c>
      <c r="G13" s="284">
        <v>2633158</v>
      </c>
      <c r="H13" s="322">
        <v>100</v>
      </c>
      <c r="I13" s="326">
        <v>2730398</v>
      </c>
      <c r="J13" s="322">
        <v>100</v>
      </c>
      <c r="K13" s="326">
        <v>2704092</v>
      </c>
      <c r="L13" s="322">
        <v>100</v>
      </c>
      <c r="N13" s="229"/>
      <c r="AI13" s="230"/>
    </row>
    <row r="14" spans="1:35" s="220" customFormat="1">
      <c r="B14" s="253"/>
      <c r="C14" s="231"/>
      <c r="D14" s="232"/>
      <c r="E14" s="233"/>
      <c r="F14" s="232"/>
      <c r="G14" s="233"/>
      <c r="H14" s="232"/>
      <c r="I14" s="213"/>
      <c r="J14" s="235"/>
      <c r="K14" s="257"/>
      <c r="L14" s="322"/>
      <c r="N14" s="234"/>
    </row>
    <row r="15" spans="1:35">
      <c r="B15" s="251" t="s">
        <v>136</v>
      </c>
      <c r="C15" s="216" t="s">
        <v>314</v>
      </c>
      <c r="D15" s="216" t="s">
        <v>314</v>
      </c>
      <c r="E15" s="216" t="s">
        <v>314</v>
      </c>
      <c r="F15" s="216" t="s">
        <v>314</v>
      </c>
      <c r="G15" s="245">
        <v>2178164</v>
      </c>
      <c r="H15" s="277">
        <v>87.4</v>
      </c>
      <c r="I15" s="371">
        <v>2194099</v>
      </c>
      <c r="J15" s="277">
        <v>88.567591470934076</v>
      </c>
      <c r="K15" s="324">
        <v>2207434</v>
      </c>
      <c r="L15" s="325">
        <v>89.470896061095758</v>
      </c>
      <c r="N15" s="229"/>
    </row>
    <row r="16" spans="1:35">
      <c r="B16" s="251" t="s">
        <v>318</v>
      </c>
      <c r="C16" s="216" t="s">
        <v>314</v>
      </c>
      <c r="D16" s="216" t="s">
        <v>314</v>
      </c>
      <c r="E16" s="216" t="s">
        <v>314</v>
      </c>
      <c r="F16" s="216" t="s">
        <v>314</v>
      </c>
      <c r="G16" s="245">
        <v>59693</v>
      </c>
      <c r="H16" s="277">
        <v>2.4</v>
      </c>
      <c r="I16" s="371">
        <v>62689</v>
      </c>
      <c r="J16" s="277">
        <v>2.5305199132771463</v>
      </c>
      <c r="K16" s="324">
        <v>69998</v>
      </c>
      <c r="L16" s="325">
        <v>2.8371329708995061</v>
      </c>
      <c r="N16" s="229"/>
    </row>
    <row r="17" spans="2:14">
      <c r="B17" s="251" t="s">
        <v>319</v>
      </c>
      <c r="C17" s="216" t="s">
        <v>314</v>
      </c>
      <c r="D17" s="216" t="s">
        <v>314</v>
      </c>
      <c r="E17" s="216" t="s">
        <v>314</v>
      </c>
      <c r="F17" s="216" t="s">
        <v>314</v>
      </c>
      <c r="G17" s="245">
        <v>54609</v>
      </c>
      <c r="H17" s="277">
        <v>2.2000000000000002</v>
      </c>
      <c r="I17" s="371">
        <v>18591</v>
      </c>
      <c r="J17" s="277">
        <v>0.75044897362751717</v>
      </c>
      <c r="K17" s="324">
        <v>16715</v>
      </c>
      <c r="L17" s="325">
        <v>0.67748617972778147</v>
      </c>
      <c r="N17" s="229"/>
    </row>
    <row r="18" spans="2:14">
      <c r="B18" s="251" t="s">
        <v>320</v>
      </c>
      <c r="C18" s="216" t="s">
        <v>314</v>
      </c>
      <c r="D18" s="216" t="s">
        <v>314</v>
      </c>
      <c r="E18" s="216" t="s">
        <v>314</v>
      </c>
      <c r="F18" s="216" t="s">
        <v>314</v>
      </c>
      <c r="G18" s="245">
        <v>3885</v>
      </c>
      <c r="H18" s="277">
        <v>0.2</v>
      </c>
      <c r="I18" s="371">
        <v>1784</v>
      </c>
      <c r="J18" s="277">
        <v>7.2013391907454719E-2</v>
      </c>
      <c r="K18" s="324">
        <v>1785</v>
      </c>
      <c r="L18" s="325">
        <v>7.2348957871019443E-2</v>
      </c>
      <c r="N18" s="229"/>
    </row>
    <row r="19" spans="2:14">
      <c r="B19" s="251" t="s">
        <v>321</v>
      </c>
      <c r="C19" s="216" t="s">
        <v>314</v>
      </c>
      <c r="D19" s="216" t="s">
        <v>314</v>
      </c>
      <c r="E19" s="216" t="s">
        <v>314</v>
      </c>
      <c r="F19" s="216" t="s">
        <v>314</v>
      </c>
      <c r="G19" s="245">
        <v>51089</v>
      </c>
      <c r="H19" s="277">
        <v>2</v>
      </c>
      <c r="I19" s="371">
        <v>47714</v>
      </c>
      <c r="J19" s="277">
        <v>1.9260756697669295</v>
      </c>
      <c r="K19" s="324">
        <v>50436</v>
      </c>
      <c r="L19" s="325">
        <v>2.1</v>
      </c>
      <c r="N19" s="229"/>
    </row>
    <row r="20" spans="2:14">
      <c r="B20" s="251" t="s">
        <v>322</v>
      </c>
      <c r="C20" s="216" t="s">
        <v>314</v>
      </c>
      <c r="D20" s="216" t="s">
        <v>314</v>
      </c>
      <c r="E20" s="216" t="s">
        <v>314</v>
      </c>
      <c r="F20" s="216" t="s">
        <v>314</v>
      </c>
      <c r="G20" s="245">
        <v>62973</v>
      </c>
      <c r="H20" s="277">
        <v>2.5</v>
      </c>
      <c r="I20" s="371">
        <v>56140</v>
      </c>
      <c r="J20" s="277">
        <v>2.2661613350249481</v>
      </c>
      <c r="K20" s="324">
        <v>62895</v>
      </c>
      <c r="L20" s="325">
        <v>2.6</v>
      </c>
      <c r="N20" s="229"/>
    </row>
    <row r="21" spans="2:14">
      <c r="B21" s="251" t="s">
        <v>323</v>
      </c>
      <c r="C21" s="216" t="s">
        <v>314</v>
      </c>
      <c r="D21" s="216" t="s">
        <v>314</v>
      </c>
      <c r="E21" s="216" t="s">
        <v>314</v>
      </c>
      <c r="F21" s="216" t="s">
        <v>314</v>
      </c>
      <c r="G21" s="245">
        <v>480446</v>
      </c>
      <c r="H21" s="277">
        <v>19.3</v>
      </c>
      <c r="I21" s="371">
        <v>495019</v>
      </c>
      <c r="J21" s="277">
        <v>19.982061238024848</v>
      </c>
      <c r="K21" s="324">
        <v>497118</v>
      </c>
      <c r="L21" s="325">
        <v>20.149002374748147</v>
      </c>
      <c r="N21" s="229"/>
    </row>
    <row r="22" spans="2:14">
      <c r="B22" s="251" t="s">
        <v>324</v>
      </c>
      <c r="C22" s="216" t="s">
        <v>314</v>
      </c>
      <c r="D22" s="216" t="s">
        <v>314</v>
      </c>
      <c r="E22" s="216" t="s">
        <v>314</v>
      </c>
      <c r="F22" s="216" t="s">
        <v>314</v>
      </c>
      <c r="G22" s="245">
        <v>1465099</v>
      </c>
      <c r="H22" s="277">
        <v>58.8</v>
      </c>
      <c r="I22" s="371">
        <v>1512162</v>
      </c>
      <c r="J22" s="277">
        <v>61.04031094930523</v>
      </c>
      <c r="K22" s="324">
        <v>1508487</v>
      </c>
      <c r="L22" s="325">
        <v>61.141435524919054</v>
      </c>
      <c r="N22" s="229"/>
    </row>
    <row r="23" spans="2:14">
      <c r="B23" s="251" t="s">
        <v>325</v>
      </c>
      <c r="C23" s="216" t="s">
        <v>314</v>
      </c>
      <c r="D23" s="216" t="s">
        <v>314</v>
      </c>
      <c r="E23" s="216" t="s">
        <v>314</v>
      </c>
      <c r="F23" s="216" t="s">
        <v>314</v>
      </c>
      <c r="G23" s="245">
        <v>370</v>
      </c>
      <c r="H23" s="277">
        <v>0</v>
      </c>
      <c r="I23" s="371">
        <v>0</v>
      </c>
      <c r="J23" s="277">
        <v>0</v>
      </c>
      <c r="K23" s="324">
        <v>0</v>
      </c>
      <c r="L23" s="325">
        <v>0</v>
      </c>
      <c r="N23" s="229"/>
    </row>
    <row r="24" spans="2:14">
      <c r="B24" s="251" t="s">
        <v>142</v>
      </c>
      <c r="C24" s="216" t="s">
        <v>314</v>
      </c>
      <c r="D24" s="216" t="s">
        <v>314</v>
      </c>
      <c r="E24" s="216" t="s">
        <v>314</v>
      </c>
      <c r="F24" s="216" t="s">
        <v>314</v>
      </c>
      <c r="G24" s="245">
        <v>308021</v>
      </c>
      <c r="H24" s="277">
        <v>12.4</v>
      </c>
      <c r="I24" s="371">
        <v>283133</v>
      </c>
      <c r="J24" s="277">
        <v>11.429017763976109</v>
      </c>
      <c r="K24" s="324">
        <v>259769</v>
      </c>
      <c r="L24" s="325">
        <v>10.528860749129887</v>
      </c>
      <c r="N24" s="229"/>
    </row>
    <row r="25" spans="2:14">
      <c r="B25" s="251" t="s">
        <v>143</v>
      </c>
      <c r="C25" s="216" t="s">
        <v>314</v>
      </c>
      <c r="D25" s="216" t="s">
        <v>314</v>
      </c>
      <c r="E25" s="216" t="s">
        <v>314</v>
      </c>
      <c r="F25" s="216" t="s">
        <v>314</v>
      </c>
      <c r="G25" s="245">
        <v>294557</v>
      </c>
      <c r="H25" s="277">
        <v>11.8</v>
      </c>
      <c r="I25" s="371">
        <v>272606</v>
      </c>
      <c r="J25" s="277">
        <v>11.004082238970629</v>
      </c>
      <c r="K25" s="324">
        <v>256850</v>
      </c>
      <c r="L25" s="325">
        <v>10.410548923905514</v>
      </c>
      <c r="N25" s="229"/>
    </row>
    <row r="26" spans="2:14">
      <c r="B26" s="251" t="s">
        <v>144</v>
      </c>
      <c r="C26" s="216" t="s">
        <v>314</v>
      </c>
      <c r="D26" s="216" t="s">
        <v>314</v>
      </c>
      <c r="E26" s="216" t="s">
        <v>314</v>
      </c>
      <c r="F26" s="216" t="s">
        <v>314</v>
      </c>
      <c r="G26" s="245">
        <v>13464</v>
      </c>
      <c r="H26" s="277">
        <v>0.6</v>
      </c>
      <c r="I26" s="371">
        <v>10527</v>
      </c>
      <c r="J26" s="277">
        <v>0.42493552500547971</v>
      </c>
      <c r="K26" s="324">
        <v>2919</v>
      </c>
      <c r="L26" s="325">
        <v>0.11831182522437297</v>
      </c>
      <c r="N26" s="229"/>
    </row>
    <row r="27" spans="2:14">
      <c r="B27" s="251" t="s">
        <v>145</v>
      </c>
      <c r="C27" s="216" t="s">
        <v>314</v>
      </c>
      <c r="D27" s="216" t="s">
        <v>314</v>
      </c>
      <c r="E27" s="216" t="s">
        <v>314</v>
      </c>
      <c r="F27" s="216" t="s">
        <v>314</v>
      </c>
      <c r="G27" s="245">
        <v>4625</v>
      </c>
      <c r="H27" s="277">
        <v>0.2</v>
      </c>
      <c r="I27" s="371">
        <v>84</v>
      </c>
      <c r="J27" s="277">
        <v>3.3907650898128906E-3</v>
      </c>
      <c r="K27" s="324">
        <v>6</v>
      </c>
      <c r="L27" s="325">
        <v>2.4318977435636786E-4</v>
      </c>
      <c r="N27" s="229"/>
    </row>
    <row r="28" spans="2:14" s="220" customFormat="1">
      <c r="B28" s="252" t="s">
        <v>3</v>
      </c>
      <c r="C28" s="359" t="s">
        <v>314</v>
      </c>
      <c r="D28" s="359" t="s">
        <v>314</v>
      </c>
      <c r="E28" s="359" t="s">
        <v>314</v>
      </c>
      <c r="F28" s="359" t="s">
        <v>314</v>
      </c>
      <c r="G28" s="284">
        <v>2490810</v>
      </c>
      <c r="H28" s="327">
        <v>100</v>
      </c>
      <c r="I28" s="326">
        <v>2477316</v>
      </c>
      <c r="J28" s="327">
        <v>100</v>
      </c>
      <c r="K28" s="326">
        <v>2467209</v>
      </c>
      <c r="L28" s="327">
        <v>100</v>
      </c>
      <c r="N28" s="234"/>
    </row>
    <row r="29" spans="2:14" s="220" customFormat="1">
      <c r="B29" s="253"/>
      <c r="C29" s="231"/>
      <c r="D29" s="232"/>
      <c r="E29" s="231"/>
      <c r="F29" s="232"/>
      <c r="G29" s="233"/>
      <c r="H29" s="232"/>
      <c r="I29" s="213"/>
      <c r="J29" s="235"/>
      <c r="K29" s="257"/>
      <c r="L29" s="322"/>
    </row>
    <row r="30" spans="2:14">
      <c r="B30" s="251" t="s">
        <v>182</v>
      </c>
      <c r="C30" s="216" t="s">
        <v>314</v>
      </c>
      <c r="D30" s="235"/>
      <c r="E30" s="216" t="s">
        <v>314</v>
      </c>
      <c r="F30" s="235"/>
      <c r="G30" s="245">
        <v>142348</v>
      </c>
      <c r="H30" s="235"/>
      <c r="I30" s="371">
        <v>253082</v>
      </c>
      <c r="J30" s="235"/>
      <c r="K30" s="324">
        <v>236883</v>
      </c>
      <c r="L30" s="236"/>
    </row>
    <row r="31" spans="2:14">
      <c r="B31" s="251" t="s">
        <v>181</v>
      </c>
      <c r="C31" s="216" t="s">
        <v>314</v>
      </c>
      <c r="D31" s="235"/>
      <c r="E31" s="216" t="s">
        <v>314</v>
      </c>
      <c r="F31" s="235"/>
      <c r="G31" s="245">
        <v>0</v>
      </c>
      <c r="H31" s="235"/>
      <c r="I31" s="371">
        <v>142348</v>
      </c>
      <c r="J31" s="235"/>
      <c r="K31" s="324">
        <v>117177</v>
      </c>
      <c r="L31" s="236"/>
    </row>
    <row r="32" spans="2:14">
      <c r="B32" s="251" t="s">
        <v>256</v>
      </c>
      <c r="C32" s="216" t="s">
        <v>314</v>
      </c>
      <c r="D32" s="235"/>
      <c r="E32" s="216" t="s">
        <v>314</v>
      </c>
      <c r="F32" s="235"/>
      <c r="G32" s="245">
        <v>142348</v>
      </c>
      <c r="H32" s="235"/>
      <c r="I32" s="371">
        <v>395430</v>
      </c>
      <c r="J32" s="235"/>
      <c r="K32" s="324">
        <v>354060</v>
      </c>
      <c r="L32" s="236"/>
    </row>
    <row r="33" spans="2:12" ht="9" customHeight="1">
      <c r="B33" s="237"/>
      <c r="C33" s="213"/>
      <c r="D33" s="235"/>
      <c r="E33" s="213"/>
      <c r="F33" s="235"/>
      <c r="G33" s="213"/>
      <c r="H33" s="235"/>
      <c r="I33" s="213"/>
      <c r="J33" s="235"/>
      <c r="K33" s="238"/>
      <c r="L33" s="236"/>
    </row>
    <row r="34" spans="2:12" s="221" customFormat="1" ht="18" customHeight="1">
      <c r="B34" s="267" t="s">
        <v>257</v>
      </c>
      <c r="C34" s="240" t="s">
        <v>23</v>
      </c>
      <c r="D34" s="239" t="s">
        <v>146</v>
      </c>
      <c r="E34" s="240" t="s">
        <v>23</v>
      </c>
      <c r="F34" s="241" t="s">
        <v>146</v>
      </c>
      <c r="G34" s="240" t="s">
        <v>23</v>
      </c>
      <c r="H34" s="239" t="s">
        <v>146</v>
      </c>
      <c r="I34" s="240" t="s">
        <v>23</v>
      </c>
      <c r="J34" s="239" t="s">
        <v>146</v>
      </c>
      <c r="K34" s="242" t="s">
        <v>23</v>
      </c>
      <c r="L34" s="243" t="s">
        <v>146</v>
      </c>
    </row>
    <row r="35" spans="2:12" s="221" customFormat="1" ht="9" customHeight="1">
      <c r="B35" s="224"/>
      <c r="C35" s="226"/>
      <c r="D35" s="225"/>
      <c r="E35" s="226"/>
      <c r="F35" s="225"/>
      <c r="G35" s="226"/>
      <c r="H35" s="228"/>
      <c r="I35" s="226"/>
      <c r="J35" s="225"/>
      <c r="K35" s="227"/>
      <c r="L35" s="228"/>
    </row>
    <row r="36" spans="2:12" s="220" customFormat="1">
      <c r="B36" s="254" t="s">
        <v>147</v>
      </c>
      <c r="C36" s="359" t="s">
        <v>314</v>
      </c>
      <c r="D36" s="359" t="s">
        <v>314</v>
      </c>
      <c r="E36" s="359" t="s">
        <v>314</v>
      </c>
      <c r="F36" s="359" t="s">
        <v>314</v>
      </c>
      <c r="G36" s="284">
        <v>45244034</v>
      </c>
      <c r="H36" s="359" t="s">
        <v>314</v>
      </c>
      <c r="I36" s="326">
        <v>46521652</v>
      </c>
      <c r="J36" s="379">
        <v>2.823837503083837E-2</v>
      </c>
      <c r="K36" s="326">
        <v>47319877</v>
      </c>
      <c r="L36" s="379">
        <v>1.7158139612067025E-2</v>
      </c>
    </row>
    <row r="37" spans="2:12">
      <c r="B37" s="251" t="s">
        <v>148</v>
      </c>
      <c r="C37" s="216" t="s">
        <v>314</v>
      </c>
      <c r="D37" s="216" t="s">
        <v>314</v>
      </c>
      <c r="E37" s="216" t="s">
        <v>314</v>
      </c>
      <c r="F37" s="216" t="s">
        <v>314</v>
      </c>
      <c r="G37" s="245">
        <v>43879070</v>
      </c>
      <c r="H37" s="216" t="s">
        <v>314</v>
      </c>
      <c r="I37" s="371">
        <v>44863480</v>
      </c>
      <c r="J37" s="372">
        <v>2.2434614042640355E-2</v>
      </c>
      <c r="K37" s="324">
        <v>45992351</v>
      </c>
      <c r="L37" s="355">
        <v>2.5162359228485975E-2</v>
      </c>
    </row>
    <row r="38" spans="2:12">
      <c r="B38" s="251" t="s">
        <v>149</v>
      </c>
      <c r="C38" s="216" t="s">
        <v>314</v>
      </c>
      <c r="D38" s="216" t="s">
        <v>314</v>
      </c>
      <c r="E38" s="216" t="s">
        <v>314</v>
      </c>
      <c r="F38" s="216" t="s">
        <v>314</v>
      </c>
      <c r="G38" s="245">
        <v>40721835</v>
      </c>
      <c r="H38" s="216" t="s">
        <v>314</v>
      </c>
      <c r="I38" s="371">
        <v>41780988</v>
      </c>
      <c r="J38" s="372">
        <v>2.6009461508794907E-2</v>
      </c>
      <c r="K38" s="324">
        <v>42993566</v>
      </c>
      <c r="L38" s="355">
        <v>2.9022243322728514E-2</v>
      </c>
    </row>
    <row r="39" spans="2:12">
      <c r="B39" s="251" t="s">
        <v>150</v>
      </c>
      <c r="C39" s="216" t="s">
        <v>314</v>
      </c>
      <c r="D39" s="216" t="s">
        <v>314</v>
      </c>
      <c r="E39" s="216" t="s">
        <v>314</v>
      </c>
      <c r="F39" s="216" t="s">
        <v>314</v>
      </c>
      <c r="G39" s="245">
        <v>892519</v>
      </c>
      <c r="H39" s="216" t="s">
        <v>314</v>
      </c>
      <c r="I39" s="371">
        <v>882251</v>
      </c>
      <c r="J39" s="373">
        <v>1.15045169906747E-2</v>
      </c>
      <c r="K39" s="324">
        <v>873177</v>
      </c>
      <c r="L39" s="355">
        <v>-1.0285054933346638E-2</v>
      </c>
    </row>
    <row r="40" spans="2:12">
      <c r="B40" s="251" t="s">
        <v>187</v>
      </c>
      <c r="C40" s="216" t="s">
        <v>314</v>
      </c>
      <c r="D40" s="216" t="s">
        <v>314</v>
      </c>
      <c r="E40" s="216" t="s">
        <v>314</v>
      </c>
      <c r="F40" s="216" t="s">
        <v>314</v>
      </c>
      <c r="G40" s="245">
        <v>39223160</v>
      </c>
      <c r="H40" s="216" t="s">
        <v>314</v>
      </c>
      <c r="I40" s="371">
        <v>39955913</v>
      </c>
      <c r="J40" s="372">
        <v>1.8681641152828998E-2</v>
      </c>
      <c r="K40" s="324">
        <v>40986582</v>
      </c>
      <c r="L40" s="355">
        <v>2.5795155775817147E-2</v>
      </c>
    </row>
    <row r="41" spans="2:12">
      <c r="B41" s="251" t="s">
        <v>188</v>
      </c>
      <c r="C41" s="216" t="s">
        <v>314</v>
      </c>
      <c r="D41" s="216" t="s">
        <v>314</v>
      </c>
      <c r="E41" s="216" t="s">
        <v>314</v>
      </c>
      <c r="F41" s="216" t="s">
        <v>314</v>
      </c>
      <c r="G41" s="245">
        <v>606156</v>
      </c>
      <c r="H41" s="216" t="s">
        <v>314</v>
      </c>
      <c r="I41" s="371">
        <v>942824</v>
      </c>
      <c r="J41" s="372">
        <v>0.55541477771398773</v>
      </c>
      <c r="K41" s="324">
        <v>1133807</v>
      </c>
      <c r="L41" s="355">
        <v>0.2025648477340416</v>
      </c>
    </row>
    <row r="42" spans="2:12">
      <c r="B42" s="251" t="s">
        <v>326</v>
      </c>
      <c r="C42" s="216" t="s">
        <v>314</v>
      </c>
      <c r="D42" s="216" t="s">
        <v>314</v>
      </c>
      <c r="E42" s="216" t="s">
        <v>314</v>
      </c>
      <c r="F42" s="216" t="s">
        <v>314</v>
      </c>
      <c r="G42" s="245">
        <v>3154595</v>
      </c>
      <c r="H42" s="216" t="s">
        <v>314</v>
      </c>
      <c r="I42" s="371">
        <v>3080632</v>
      </c>
      <c r="J42" s="373">
        <v>2.3446115903943299E-2</v>
      </c>
      <c r="K42" s="324">
        <v>2997425</v>
      </c>
      <c r="L42" s="355">
        <v>-2.7009717486541684E-2</v>
      </c>
    </row>
    <row r="43" spans="2:12">
      <c r="B43" s="251" t="s">
        <v>327</v>
      </c>
      <c r="C43" s="216" t="s">
        <v>314</v>
      </c>
      <c r="D43" s="216" t="s">
        <v>314</v>
      </c>
      <c r="E43" s="216" t="s">
        <v>314</v>
      </c>
      <c r="F43" s="216" t="s">
        <v>314</v>
      </c>
      <c r="G43" s="245">
        <v>2640</v>
      </c>
      <c r="H43" s="216" t="s">
        <v>314</v>
      </c>
      <c r="I43" s="371">
        <v>1860</v>
      </c>
      <c r="J43" s="373">
        <v>0.29545454545454503</v>
      </c>
      <c r="K43" s="324">
        <v>1360</v>
      </c>
      <c r="L43" s="355">
        <v>-0.26881720430107525</v>
      </c>
    </row>
    <row r="44" spans="2:12">
      <c r="B44" s="251" t="s">
        <v>151</v>
      </c>
      <c r="C44" s="216" t="s">
        <v>314</v>
      </c>
      <c r="D44" s="216" t="s">
        <v>314</v>
      </c>
      <c r="E44" s="216" t="s">
        <v>314</v>
      </c>
      <c r="F44" s="216" t="s">
        <v>314</v>
      </c>
      <c r="G44" s="245">
        <v>1364964</v>
      </c>
      <c r="H44" s="216" t="s">
        <v>314</v>
      </c>
      <c r="I44" s="371">
        <v>1658172</v>
      </c>
      <c r="J44" s="372">
        <v>0.21481006092468369</v>
      </c>
      <c r="K44" s="324">
        <v>1327526</v>
      </c>
      <c r="L44" s="355">
        <v>-0.19940392190918677</v>
      </c>
    </row>
    <row r="45" spans="2:12">
      <c r="B45" s="251"/>
      <c r="C45" s="245"/>
      <c r="D45" s="145"/>
      <c r="E45" s="213"/>
      <c r="F45" s="235"/>
      <c r="G45" s="245"/>
      <c r="H45" s="236"/>
      <c r="I45" s="371"/>
      <c r="J45" s="374"/>
      <c r="K45" s="324"/>
      <c r="L45" s="328"/>
    </row>
    <row r="46" spans="2:12" s="220" customFormat="1">
      <c r="B46" s="254" t="s">
        <v>152</v>
      </c>
      <c r="C46" s="359" t="s">
        <v>314</v>
      </c>
      <c r="D46" s="359" t="s">
        <v>314</v>
      </c>
      <c r="E46" s="359" t="s">
        <v>314</v>
      </c>
      <c r="F46" s="359" t="s">
        <v>314</v>
      </c>
      <c r="G46" s="284">
        <v>43587618</v>
      </c>
      <c r="H46" s="359" t="s">
        <v>314</v>
      </c>
      <c r="I46" s="326">
        <v>44612154</v>
      </c>
      <c r="J46" s="379">
        <v>2.3505207373341719E-2</v>
      </c>
      <c r="K46" s="326">
        <v>45173495</v>
      </c>
      <c r="L46" s="379">
        <v>1.2582692151560382E-2</v>
      </c>
    </row>
    <row r="47" spans="2:12">
      <c r="B47" s="251" t="s">
        <v>153</v>
      </c>
      <c r="C47" s="216" t="s">
        <v>314</v>
      </c>
      <c r="D47" s="216" t="s">
        <v>314</v>
      </c>
      <c r="E47" s="216" t="s">
        <v>314</v>
      </c>
      <c r="F47" s="216" t="s">
        <v>314</v>
      </c>
      <c r="G47" s="245">
        <v>18765830</v>
      </c>
      <c r="H47" s="216" t="s">
        <v>314</v>
      </c>
      <c r="I47" s="371">
        <v>19152126</v>
      </c>
      <c r="J47" s="372">
        <v>2.0585074041489237E-2</v>
      </c>
      <c r="K47" s="324">
        <v>19567100</v>
      </c>
      <c r="L47" s="355">
        <v>2.1667255113087647E-2</v>
      </c>
    </row>
    <row r="48" spans="2:12">
      <c r="B48" s="251" t="s">
        <v>154</v>
      </c>
      <c r="C48" s="216" t="s">
        <v>314</v>
      </c>
      <c r="D48" s="216" t="s">
        <v>314</v>
      </c>
      <c r="E48" s="216" t="s">
        <v>314</v>
      </c>
      <c r="F48" s="216" t="s">
        <v>314</v>
      </c>
      <c r="G48" s="245">
        <v>2378572</v>
      </c>
      <c r="H48" s="216" t="s">
        <v>314</v>
      </c>
      <c r="I48" s="371">
        <v>2532286</v>
      </c>
      <c r="J48" s="372">
        <v>6.4624488979101669E-2</v>
      </c>
      <c r="K48" s="324">
        <v>1957892</v>
      </c>
      <c r="L48" s="355">
        <v>-0.22682824925778522</v>
      </c>
    </row>
    <row r="49" spans="2:12">
      <c r="B49" s="251" t="s">
        <v>183</v>
      </c>
      <c r="C49" s="216" t="s">
        <v>314</v>
      </c>
      <c r="D49" s="216" t="s">
        <v>314</v>
      </c>
      <c r="E49" s="216" t="s">
        <v>314</v>
      </c>
      <c r="F49" s="216" t="s">
        <v>314</v>
      </c>
      <c r="G49" s="245">
        <v>22443216</v>
      </c>
      <c r="H49" s="216" t="s">
        <v>314</v>
      </c>
      <c r="I49" s="371">
        <v>22927742</v>
      </c>
      <c r="J49" s="372">
        <v>2.158897370145163E-2</v>
      </c>
      <c r="K49" s="324">
        <v>23648503</v>
      </c>
      <c r="L49" s="355">
        <v>3.1436196377296888E-2</v>
      </c>
    </row>
    <row r="50" spans="2:12">
      <c r="B50" s="251"/>
      <c r="C50" s="245"/>
      <c r="D50" s="145"/>
      <c r="E50" s="245"/>
      <c r="F50" s="145"/>
      <c r="G50" s="245"/>
      <c r="H50" s="236"/>
      <c r="I50" s="371"/>
      <c r="J50" s="374"/>
      <c r="K50" s="324"/>
      <c r="L50" s="328"/>
    </row>
    <row r="51" spans="2:12" s="220" customFormat="1">
      <c r="B51" s="254" t="s">
        <v>155</v>
      </c>
      <c r="C51" s="359" t="s">
        <v>314</v>
      </c>
      <c r="D51" s="359" t="s">
        <v>314</v>
      </c>
      <c r="E51" s="359" t="s">
        <v>314</v>
      </c>
      <c r="F51" s="359" t="s">
        <v>314</v>
      </c>
      <c r="G51" s="284">
        <v>1656416</v>
      </c>
      <c r="H51" s="359" t="s">
        <v>314</v>
      </c>
      <c r="I51" s="326">
        <v>1909498</v>
      </c>
      <c r="J51" s="379">
        <v>0.15278891293008523</v>
      </c>
      <c r="K51" s="326">
        <v>2146381</v>
      </c>
      <c r="L51" s="379">
        <v>0.12405511815147219</v>
      </c>
    </row>
    <row r="52" spans="2:12">
      <c r="B52" s="251" t="s">
        <v>184</v>
      </c>
      <c r="C52" s="216" t="s">
        <v>314</v>
      </c>
      <c r="D52" s="216" t="s">
        <v>314</v>
      </c>
      <c r="E52" s="216" t="s">
        <v>314</v>
      </c>
      <c r="F52" s="216" t="s">
        <v>314</v>
      </c>
      <c r="G52" s="245">
        <v>804599</v>
      </c>
      <c r="H52" s="216" t="s">
        <v>314</v>
      </c>
      <c r="I52" s="371">
        <v>804599</v>
      </c>
      <c r="J52" s="372">
        <v>0</v>
      </c>
      <c r="K52" s="324">
        <v>946947</v>
      </c>
      <c r="L52" s="355">
        <v>0.17691794297532071</v>
      </c>
    </row>
    <row r="53" spans="2:12">
      <c r="B53" s="251" t="s">
        <v>185</v>
      </c>
      <c r="C53" s="216" t="s">
        <v>314</v>
      </c>
      <c r="D53" s="216" t="s">
        <v>314</v>
      </c>
      <c r="E53" s="216" t="s">
        <v>314</v>
      </c>
      <c r="F53" s="216" t="s">
        <v>314</v>
      </c>
      <c r="G53" s="245">
        <v>851817</v>
      </c>
      <c r="H53" s="216" t="s">
        <v>314</v>
      </c>
      <c r="I53" s="371">
        <v>1104899</v>
      </c>
      <c r="J53" s="372">
        <v>0.29710841647912645</v>
      </c>
      <c r="K53" s="324">
        <v>1199434</v>
      </c>
      <c r="L53" s="355">
        <v>8.5559856602277717E-2</v>
      </c>
    </row>
    <row r="54" spans="2:12">
      <c r="B54" s="251" t="s">
        <v>156</v>
      </c>
      <c r="C54" s="216" t="s">
        <v>314</v>
      </c>
      <c r="D54" s="216" t="s">
        <v>314</v>
      </c>
      <c r="E54" s="216" t="s">
        <v>314</v>
      </c>
      <c r="F54" s="216" t="s">
        <v>314</v>
      </c>
      <c r="G54" s="245">
        <v>709469</v>
      </c>
      <c r="H54" s="216" t="s">
        <v>314</v>
      </c>
      <c r="I54" s="371">
        <v>709469</v>
      </c>
      <c r="J54" s="372">
        <v>0</v>
      </c>
      <c r="K54" s="324">
        <v>709469</v>
      </c>
      <c r="L54" s="355">
        <v>0</v>
      </c>
    </row>
    <row r="55" spans="2:12">
      <c r="B55" s="251" t="s">
        <v>157</v>
      </c>
      <c r="C55" s="216" t="s">
        <v>314</v>
      </c>
      <c r="D55" s="216" t="s">
        <v>314</v>
      </c>
      <c r="E55" s="216" t="s">
        <v>314</v>
      </c>
      <c r="F55" s="216" t="s">
        <v>314</v>
      </c>
      <c r="G55" s="245">
        <v>142348</v>
      </c>
      <c r="H55" s="216" t="s">
        <v>314</v>
      </c>
      <c r="I55" s="371">
        <v>395430</v>
      </c>
      <c r="J55" s="372">
        <v>1.7779104729255066</v>
      </c>
      <c r="K55" s="324">
        <v>489965</v>
      </c>
      <c r="L55" s="355">
        <v>0.23906886174544173</v>
      </c>
    </row>
    <row r="56" spans="2:12" ht="9" customHeight="1">
      <c r="B56" s="261"/>
      <c r="C56" s="247"/>
      <c r="D56" s="246"/>
      <c r="E56" s="247"/>
      <c r="F56" s="246"/>
      <c r="G56" s="255"/>
      <c r="H56" s="249"/>
      <c r="I56" s="255"/>
      <c r="J56" s="246"/>
      <c r="K56" s="248"/>
      <c r="L56" s="249"/>
    </row>
    <row r="57" spans="2:12" ht="18" customHeight="1">
      <c r="B57" s="212" t="s">
        <v>328</v>
      </c>
      <c r="C57" s="212"/>
      <c r="D57" s="212"/>
      <c r="E57" s="212"/>
      <c r="F57" s="212"/>
      <c r="G57" s="244"/>
      <c r="H57" s="256"/>
      <c r="I57" s="244"/>
      <c r="J57" s="256"/>
      <c r="K57" s="244"/>
      <c r="L57" s="256"/>
    </row>
    <row r="58" spans="2:12" ht="18" customHeight="1">
      <c r="B58" s="212" t="s">
        <v>329</v>
      </c>
      <c r="G58" s="218"/>
      <c r="H58" s="218"/>
      <c r="I58" s="218"/>
      <c r="J58" s="218"/>
      <c r="K58" s="218"/>
      <c r="L58" s="218"/>
    </row>
  </sheetData>
  <mergeCells count="5">
    <mergeCell ref="K3:L3"/>
    <mergeCell ref="C3:D3"/>
    <mergeCell ref="E3:F3"/>
    <mergeCell ref="G3:H3"/>
    <mergeCell ref="I3:J3"/>
  </mergeCells>
  <phoneticPr fontId="11"/>
  <hyperlinks>
    <hyperlink ref="A1" location="目次!C81" display="目次" xr:uid="{00000000-0004-0000-4100-000000000000}"/>
  </hyperlinks>
  <pageMargins left="0.74803149606299213" right="0.74803149606299213" top="0.98425196850393704" bottom="0.98425196850393704" header="0.51181102362204722" footer="0.51181102362204722"/>
  <pageSetup paperSize="9" scale="97" firstPageNumber="74" fitToWidth="2" orientation="portrait" useFirstPageNumber="1" r:id="rId1"/>
  <headerFooter differentOddEven="1" scaleWithDoc="0" alignWithMargins="0">
    <oddFooter>&amp;C&amp;"ＭＳ Ｐ明朝,標準"&amp;P</oddFooter>
    <evenFooter>&amp;C&amp;"ＭＳ Ｐ明朝,標準"&amp;P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3A0E-3888-4002-A72E-4B6E68F01F39}">
  <dimension ref="A1:O56"/>
  <sheetViews>
    <sheetView view="pageBreakPreview" zoomScaleNormal="100" zoomScaleSheetLayoutView="100" zoomScalePageLayoutView="84" workbookViewId="0">
      <selection activeCell="D1" sqref="D1"/>
    </sheetView>
  </sheetViews>
  <sheetFormatPr defaultRowHeight="13.5"/>
  <cols>
    <col min="1" max="1" width="5.25" style="1" bestFit="1" customWidth="1"/>
    <col min="2" max="8" width="13.125" style="1" customWidth="1"/>
    <col min="9" max="10" width="6.375" style="1" customWidth="1"/>
    <col min="11" max="11" width="9.625" style="1" bestFit="1" customWidth="1"/>
    <col min="12" max="16384" width="9" style="1"/>
  </cols>
  <sheetData>
    <row r="1" spans="1:15" s="13" customFormat="1" ht="18" customHeight="1">
      <c r="A1" s="10" t="s">
        <v>208</v>
      </c>
      <c r="B1" s="6" t="s">
        <v>331</v>
      </c>
    </row>
    <row r="2" spans="1:15" ht="15" customHeight="1">
      <c r="B2" s="90"/>
      <c r="C2" s="46"/>
      <c r="D2" s="46"/>
      <c r="E2" s="46"/>
      <c r="F2" s="51"/>
      <c r="G2" s="46"/>
      <c r="H2" s="51" t="s">
        <v>4</v>
      </c>
      <c r="I2" s="46"/>
      <c r="J2" s="46"/>
    </row>
    <row r="3" spans="1:15" s="8" customFormat="1" ht="20.25" customHeight="1">
      <c r="B3" s="396" t="s">
        <v>161</v>
      </c>
      <c r="C3" s="396"/>
      <c r="D3" s="395"/>
      <c r="E3" s="398" t="s">
        <v>199</v>
      </c>
      <c r="F3" s="399"/>
      <c r="G3" s="398" t="s">
        <v>307</v>
      </c>
      <c r="H3" s="399"/>
      <c r="I3" s="53"/>
      <c r="J3" s="53"/>
      <c r="K3" s="38"/>
      <c r="L3" s="38"/>
      <c r="M3" s="38"/>
      <c r="N3" s="38"/>
      <c r="O3" s="38"/>
    </row>
    <row r="4" spans="1:15" s="8" customFormat="1" ht="20.25" customHeight="1">
      <c r="B4" s="397"/>
      <c r="C4" s="397"/>
      <c r="D4" s="413"/>
      <c r="E4" s="47" t="s">
        <v>162</v>
      </c>
      <c r="F4" s="48" t="s">
        <v>163</v>
      </c>
      <c r="G4" s="47" t="s">
        <v>162</v>
      </c>
      <c r="H4" s="48" t="s">
        <v>163</v>
      </c>
      <c r="I4" s="53"/>
      <c r="J4" s="53"/>
      <c r="K4" s="38"/>
      <c r="L4" s="38"/>
      <c r="M4" s="38"/>
      <c r="N4" s="38"/>
      <c r="O4" s="38"/>
    </row>
    <row r="5" spans="1:15" s="13" customFormat="1" ht="34.5" customHeight="1">
      <c r="B5" s="480" t="s">
        <v>194</v>
      </c>
      <c r="C5" s="480"/>
      <c r="D5" s="481"/>
      <c r="E5" s="331">
        <v>742144</v>
      </c>
      <c r="F5" s="331">
        <v>164043</v>
      </c>
      <c r="G5" s="331">
        <v>739974</v>
      </c>
      <c r="H5" s="331">
        <v>163641</v>
      </c>
      <c r="I5" s="54"/>
      <c r="J5" s="54"/>
      <c r="K5" s="38"/>
      <c r="L5" s="38"/>
      <c r="M5" s="38"/>
      <c r="N5" s="38"/>
      <c r="O5" s="38"/>
    </row>
    <row r="6" spans="1:15" s="13" customFormat="1" ht="29.25" customHeight="1">
      <c r="B6" s="477" t="s">
        <v>288</v>
      </c>
      <c r="C6" s="478"/>
      <c r="D6" s="479"/>
      <c r="E6" s="189">
        <v>678296</v>
      </c>
      <c r="F6" s="189">
        <v>157440</v>
      </c>
      <c r="G6" s="189">
        <v>677528</v>
      </c>
      <c r="H6" s="189">
        <v>157038</v>
      </c>
      <c r="I6" s="54"/>
      <c r="J6" s="54"/>
    </row>
    <row r="7" spans="1:15" ht="25.5" customHeight="1">
      <c r="B7" s="46"/>
      <c r="C7" s="475" t="s">
        <v>287</v>
      </c>
      <c r="D7" s="476"/>
      <c r="E7" s="119">
        <v>15825</v>
      </c>
      <c r="F7" s="119">
        <v>9248</v>
      </c>
      <c r="G7" s="119">
        <v>15825</v>
      </c>
      <c r="H7" s="119">
        <v>9248</v>
      </c>
      <c r="I7" s="46"/>
      <c r="J7" s="46"/>
    </row>
    <row r="8" spans="1:15" ht="25.5" customHeight="1">
      <c r="B8" s="46"/>
      <c r="C8" s="472" t="s">
        <v>164</v>
      </c>
      <c r="D8" s="473"/>
      <c r="E8" s="381">
        <v>0</v>
      </c>
      <c r="F8" s="382">
        <v>0</v>
      </c>
      <c r="G8" s="382">
        <v>0</v>
      </c>
      <c r="H8" s="382">
        <v>0</v>
      </c>
      <c r="I8" s="46"/>
      <c r="J8" s="46"/>
      <c r="K8" s="39"/>
      <c r="L8" s="39"/>
    </row>
    <row r="9" spans="1:15" ht="27" customHeight="1">
      <c r="B9" s="442" t="s">
        <v>290</v>
      </c>
      <c r="C9" s="442"/>
      <c r="D9" s="474"/>
      <c r="E9" s="119">
        <v>662470</v>
      </c>
      <c r="F9" s="119">
        <v>148192</v>
      </c>
      <c r="G9" s="119">
        <v>661702</v>
      </c>
      <c r="H9" s="119">
        <v>147790</v>
      </c>
      <c r="I9" s="46"/>
      <c r="J9" s="46"/>
      <c r="K9" s="39"/>
      <c r="L9" s="39"/>
    </row>
    <row r="10" spans="1:15" ht="25.5" customHeight="1">
      <c r="B10" s="46"/>
      <c r="C10" s="472" t="s">
        <v>198</v>
      </c>
      <c r="D10" s="473"/>
      <c r="E10" s="119">
        <v>283417</v>
      </c>
      <c r="F10" s="119">
        <v>91658</v>
      </c>
      <c r="G10" s="119">
        <v>283417</v>
      </c>
      <c r="H10" s="119">
        <v>91658</v>
      </c>
      <c r="I10" s="46"/>
      <c r="J10" s="46"/>
      <c r="K10" s="39"/>
      <c r="L10" s="39"/>
    </row>
    <row r="11" spans="1:15" ht="25.5" customHeight="1">
      <c r="B11" s="46"/>
      <c r="C11" s="472" t="s">
        <v>197</v>
      </c>
      <c r="D11" s="473"/>
      <c r="E11" s="119">
        <v>10636</v>
      </c>
      <c r="F11" s="119">
        <v>7714</v>
      </c>
      <c r="G11" s="119">
        <v>9601</v>
      </c>
      <c r="H11" s="119">
        <v>7287</v>
      </c>
      <c r="I11" s="46"/>
      <c r="J11" s="46"/>
      <c r="K11" s="39"/>
      <c r="L11" s="39"/>
    </row>
    <row r="12" spans="1:15" ht="25.5" customHeight="1">
      <c r="B12" s="46"/>
      <c r="C12" s="472" t="s">
        <v>165</v>
      </c>
      <c r="D12" s="473"/>
      <c r="E12" s="119">
        <v>216000</v>
      </c>
      <c r="F12" s="119">
        <v>429</v>
      </c>
      <c r="G12" s="119">
        <v>216000</v>
      </c>
      <c r="H12" s="119">
        <v>434</v>
      </c>
      <c r="I12" s="46"/>
      <c r="J12" s="46"/>
      <c r="K12" s="39"/>
      <c r="L12" s="39"/>
    </row>
    <row r="13" spans="1:15" ht="25.5" customHeight="1">
      <c r="B13" s="72"/>
      <c r="C13" s="470" t="s">
        <v>166</v>
      </c>
      <c r="D13" s="471"/>
      <c r="E13" s="123">
        <v>152417</v>
      </c>
      <c r="F13" s="123">
        <v>48391</v>
      </c>
      <c r="G13" s="123">
        <v>152684</v>
      </c>
      <c r="H13" s="123">
        <v>48411</v>
      </c>
      <c r="I13" s="46"/>
      <c r="J13" s="46"/>
      <c r="K13" s="414"/>
      <c r="L13" s="414"/>
      <c r="M13" s="414"/>
    </row>
    <row r="14" spans="1:15" s="13" customFormat="1" ht="29.25" customHeight="1">
      <c r="B14" s="467" t="s">
        <v>289</v>
      </c>
      <c r="C14" s="468"/>
      <c r="D14" s="469"/>
      <c r="E14" s="332">
        <v>63848</v>
      </c>
      <c r="F14" s="332">
        <v>6603</v>
      </c>
      <c r="G14" s="332">
        <v>62447</v>
      </c>
      <c r="H14" s="332">
        <v>6603</v>
      </c>
      <c r="I14" s="54"/>
      <c r="J14" s="54"/>
      <c r="K14" s="414"/>
      <c r="L14" s="414"/>
      <c r="M14" s="414"/>
    </row>
    <row r="15" spans="1:15" ht="18" customHeight="1">
      <c r="B15" s="46"/>
      <c r="C15" s="46"/>
      <c r="D15" s="46"/>
      <c r="E15" s="46"/>
      <c r="F15" s="46"/>
      <c r="G15" s="46"/>
      <c r="H15" s="46"/>
      <c r="I15" s="46"/>
      <c r="J15" s="46"/>
      <c r="K15" s="414"/>
      <c r="L15" s="414"/>
      <c r="M15" s="414"/>
    </row>
    <row r="16" spans="1:15" ht="18" customHeight="1">
      <c r="B16" s="46"/>
      <c r="C16" s="46"/>
      <c r="D16" s="46"/>
      <c r="E16" s="46"/>
      <c r="F16" s="46"/>
      <c r="G16" s="46"/>
      <c r="H16" s="46"/>
      <c r="I16" s="46"/>
      <c r="J16" s="46"/>
    </row>
    <row r="17" spans="2:10" ht="18" customHeight="1">
      <c r="B17" s="46"/>
      <c r="C17" s="46"/>
      <c r="D17" s="46"/>
      <c r="E17" s="46"/>
      <c r="F17" s="46"/>
      <c r="G17" s="46"/>
      <c r="H17" s="46"/>
      <c r="I17" s="46"/>
      <c r="J17" s="46"/>
    </row>
    <row r="18" spans="2:10" s="8" customFormat="1" ht="20.25" customHeight="1">
      <c r="B18" s="46"/>
      <c r="C18" s="399" t="s">
        <v>374</v>
      </c>
      <c r="D18" s="400"/>
      <c r="E18" s="398" t="s">
        <v>347</v>
      </c>
      <c r="F18" s="399"/>
      <c r="G18" s="415" t="s">
        <v>364</v>
      </c>
      <c r="H18" s="416"/>
    </row>
    <row r="19" spans="2:10" s="8" customFormat="1" ht="20.25" customHeight="1">
      <c r="B19" s="46"/>
      <c r="C19" s="52" t="s">
        <v>162</v>
      </c>
      <c r="D19" s="52" t="s">
        <v>375</v>
      </c>
      <c r="E19" s="47" t="s">
        <v>162</v>
      </c>
      <c r="F19" s="48" t="s">
        <v>163</v>
      </c>
      <c r="G19" s="177" t="s">
        <v>162</v>
      </c>
      <c r="H19" s="178" t="s">
        <v>163</v>
      </c>
    </row>
    <row r="20" spans="2:10" s="13" customFormat="1" ht="34.5" customHeight="1">
      <c r="B20" s="46"/>
      <c r="C20" s="331">
        <v>743518</v>
      </c>
      <c r="D20" s="331">
        <v>162797</v>
      </c>
      <c r="E20" s="331">
        <v>744292</v>
      </c>
      <c r="F20" s="331">
        <v>162797</v>
      </c>
      <c r="G20" s="331">
        <v>767711</v>
      </c>
      <c r="H20" s="331">
        <v>162819</v>
      </c>
    </row>
    <row r="21" spans="2:10" s="13" customFormat="1" ht="29.25" customHeight="1">
      <c r="B21" s="46"/>
      <c r="C21" s="189">
        <v>681071</v>
      </c>
      <c r="D21" s="189">
        <v>156194</v>
      </c>
      <c r="E21" s="388">
        <v>681845</v>
      </c>
      <c r="F21" s="189">
        <v>156194</v>
      </c>
      <c r="G21" s="189">
        <v>703582</v>
      </c>
      <c r="H21" s="189">
        <v>156216</v>
      </c>
    </row>
    <row r="22" spans="2:10" ht="25.5" customHeight="1">
      <c r="B22" s="119"/>
      <c r="C22" s="119">
        <v>15825</v>
      </c>
      <c r="D22" s="119">
        <v>8386</v>
      </c>
      <c r="E22" s="119">
        <v>15825</v>
      </c>
      <c r="F22" s="119">
        <v>8386</v>
      </c>
      <c r="G22" s="384">
        <v>15825</v>
      </c>
      <c r="H22" s="384">
        <v>8386</v>
      </c>
    </row>
    <row r="23" spans="2:10" ht="25.5" customHeight="1">
      <c r="B23" s="382"/>
      <c r="C23" s="382">
        <v>0</v>
      </c>
      <c r="D23" s="382">
        <v>0</v>
      </c>
      <c r="E23" s="382">
        <v>0</v>
      </c>
      <c r="F23" s="382">
        <v>0</v>
      </c>
      <c r="G23" s="387">
        <v>0</v>
      </c>
      <c r="H23" s="387">
        <v>0</v>
      </c>
    </row>
    <row r="24" spans="2:10" ht="27" customHeight="1">
      <c r="B24" s="119"/>
      <c r="C24" s="119">
        <v>665246</v>
      </c>
      <c r="D24" s="119">
        <v>147808</v>
      </c>
      <c r="E24" s="119">
        <v>666020</v>
      </c>
      <c r="F24" s="119">
        <v>147808</v>
      </c>
      <c r="G24" s="384">
        <v>687757</v>
      </c>
      <c r="H24" s="384">
        <v>147830</v>
      </c>
    </row>
    <row r="25" spans="2:10" ht="25.5" customHeight="1">
      <c r="B25" s="119"/>
      <c r="C25" s="119">
        <v>283417</v>
      </c>
      <c r="D25" s="119">
        <v>91658</v>
      </c>
      <c r="E25" s="119">
        <v>283417</v>
      </c>
      <c r="F25" s="119">
        <v>91658</v>
      </c>
      <c r="G25" s="384">
        <v>295112</v>
      </c>
      <c r="H25" s="384">
        <v>91658</v>
      </c>
    </row>
    <row r="26" spans="2:10" ht="25.5" customHeight="1">
      <c r="B26" s="119"/>
      <c r="C26" s="119">
        <v>9601</v>
      </c>
      <c r="D26" s="119">
        <v>7287</v>
      </c>
      <c r="E26" s="119">
        <v>9601</v>
      </c>
      <c r="F26" s="119">
        <v>7287</v>
      </c>
      <c r="G26" s="384">
        <v>9601</v>
      </c>
      <c r="H26" s="384">
        <v>7278</v>
      </c>
    </row>
    <row r="27" spans="2:10" ht="25.5" customHeight="1">
      <c r="B27" s="119"/>
      <c r="C27" s="119">
        <v>218500</v>
      </c>
      <c r="D27" s="119">
        <v>452</v>
      </c>
      <c r="E27" s="119">
        <v>219253</v>
      </c>
      <c r="F27" s="119">
        <v>452</v>
      </c>
      <c r="G27" s="384">
        <v>229626</v>
      </c>
      <c r="H27" s="384">
        <v>474</v>
      </c>
    </row>
    <row r="28" spans="2:10" ht="25.5" customHeight="1">
      <c r="B28" s="119"/>
      <c r="C28" s="123">
        <v>153728</v>
      </c>
      <c r="D28" s="123">
        <v>48411</v>
      </c>
      <c r="E28" s="123">
        <v>153749</v>
      </c>
      <c r="F28" s="123">
        <v>48411</v>
      </c>
      <c r="G28" s="385">
        <v>153782</v>
      </c>
      <c r="H28" s="385">
        <v>48411</v>
      </c>
    </row>
    <row r="29" spans="2:10" s="13" customFormat="1" ht="29.25" customHeight="1">
      <c r="B29" s="162"/>
      <c r="C29" s="332">
        <v>62447</v>
      </c>
      <c r="D29" s="332">
        <v>6603</v>
      </c>
      <c r="E29" s="332">
        <v>62447</v>
      </c>
      <c r="F29" s="332">
        <v>6603</v>
      </c>
      <c r="G29" s="332">
        <v>64129</v>
      </c>
      <c r="H29" s="332">
        <v>6603</v>
      </c>
    </row>
    <row r="30" spans="2:10" ht="18" customHeight="1">
      <c r="B30" s="46"/>
      <c r="C30" s="46" t="s">
        <v>376</v>
      </c>
      <c r="D30" s="46"/>
      <c r="E30" s="46"/>
      <c r="F30" s="46"/>
      <c r="G30" s="46"/>
      <c r="H30" s="46"/>
      <c r="I30" s="46"/>
      <c r="J30" s="46"/>
    </row>
    <row r="31" spans="2:10" ht="18" customHeight="1">
      <c r="B31" s="46"/>
      <c r="C31" s="46"/>
      <c r="D31" s="46"/>
      <c r="E31" s="46"/>
      <c r="F31" s="46"/>
      <c r="G31" s="46"/>
      <c r="H31" s="46"/>
      <c r="I31" s="46"/>
      <c r="J31" s="46"/>
    </row>
    <row r="32" spans="2:10" ht="18" customHeight="1">
      <c r="B32" s="46"/>
      <c r="C32" s="46"/>
      <c r="D32" s="46"/>
      <c r="E32" s="46"/>
      <c r="F32" s="46"/>
      <c r="G32" s="46"/>
      <c r="H32" s="46"/>
      <c r="I32" s="46"/>
      <c r="J32" s="46"/>
    </row>
    <row r="33" spans="2:15" ht="18" customHeight="1">
      <c r="B33" s="46"/>
      <c r="C33" s="46"/>
      <c r="D33" s="46"/>
      <c r="E33" s="46"/>
      <c r="F33" s="46"/>
      <c r="G33" s="46"/>
      <c r="H33" s="46"/>
      <c r="I33" s="6"/>
      <c r="J33" s="6"/>
    </row>
    <row r="34" spans="2:15" ht="18" customHeight="1">
      <c r="B34" s="41"/>
      <c r="C34" s="41"/>
      <c r="D34" s="41"/>
      <c r="E34" s="41"/>
      <c r="F34" s="41"/>
      <c r="G34" s="41"/>
      <c r="H34" s="41"/>
      <c r="I34" s="6"/>
      <c r="J34" s="6"/>
      <c r="K34" s="40"/>
      <c r="L34" s="40"/>
      <c r="M34" s="40"/>
      <c r="N34" s="40"/>
      <c r="O34" s="40"/>
    </row>
    <row r="35" spans="2:15" ht="18" customHeight="1">
      <c r="B35" s="41"/>
      <c r="C35" s="41"/>
      <c r="D35" s="41"/>
      <c r="E35" s="41"/>
      <c r="F35" s="41"/>
      <c r="G35" s="41"/>
      <c r="H35" s="41"/>
      <c r="I35" s="6"/>
      <c r="J35" s="6"/>
      <c r="O35" s="12"/>
    </row>
    <row r="36" spans="2:15" ht="19.5" customHeight="1">
      <c r="B36" s="41"/>
      <c r="C36" s="41"/>
      <c r="D36" s="41"/>
      <c r="E36" s="41"/>
      <c r="F36" s="41"/>
      <c r="G36" s="41"/>
      <c r="H36" s="41"/>
      <c r="I36" s="6"/>
      <c r="J36" s="6"/>
      <c r="K36" s="42"/>
      <c r="L36" s="43"/>
      <c r="M36" s="43"/>
      <c r="N36" s="43"/>
      <c r="O36" s="43"/>
    </row>
    <row r="37" spans="2:15" ht="19.5" customHeight="1">
      <c r="B37" s="41"/>
      <c r="C37" s="41"/>
      <c r="D37" s="41"/>
      <c r="E37" s="41"/>
      <c r="F37" s="41"/>
      <c r="G37" s="41"/>
      <c r="H37" s="41"/>
      <c r="I37" s="6"/>
      <c r="J37" s="6"/>
      <c r="K37" s="466"/>
      <c r="L37" s="43"/>
      <c r="M37" s="43"/>
      <c r="N37" s="43"/>
      <c r="O37" s="43"/>
    </row>
    <row r="38" spans="2:15" ht="19.5" customHeight="1">
      <c r="B38" s="41"/>
      <c r="C38" s="41"/>
      <c r="D38" s="41"/>
      <c r="E38" s="41"/>
      <c r="F38" s="41"/>
      <c r="G38" s="41"/>
      <c r="H38" s="41"/>
      <c r="I38" s="6"/>
      <c r="J38" s="6"/>
      <c r="K38" s="466"/>
    </row>
    <row r="39" spans="2:15" ht="26.25" customHeight="1">
      <c r="B39" s="41"/>
      <c r="C39" s="41"/>
      <c r="D39" s="41"/>
      <c r="E39" s="41"/>
      <c r="F39" s="41"/>
      <c r="G39" s="41"/>
      <c r="H39" s="41"/>
      <c r="I39" s="6"/>
      <c r="J39" s="6"/>
      <c r="K39" s="466"/>
    </row>
    <row r="40" spans="2:15" ht="26.25" customHeight="1">
      <c r="B40" s="41"/>
      <c r="C40" s="41"/>
      <c r="D40" s="41"/>
      <c r="E40" s="41"/>
      <c r="F40" s="41"/>
      <c r="G40" s="41"/>
      <c r="H40" s="41"/>
      <c r="I40" s="6"/>
      <c r="J40" s="6"/>
    </row>
    <row r="41" spans="2:15" ht="26.25" customHeight="1">
      <c r="B41" s="41"/>
      <c r="C41" s="41"/>
      <c r="D41" s="41"/>
      <c r="E41" s="41"/>
      <c r="F41" s="41"/>
      <c r="G41" s="41"/>
      <c r="H41" s="41"/>
      <c r="I41" s="6"/>
      <c r="J41" s="6"/>
    </row>
    <row r="42" spans="2:15" ht="26.25" customHeight="1">
      <c r="B42" s="41"/>
      <c r="C42" s="41"/>
      <c r="D42" s="41"/>
      <c r="E42" s="41"/>
      <c r="F42" s="41"/>
      <c r="G42" s="41"/>
      <c r="H42" s="41"/>
      <c r="I42" s="6"/>
      <c r="J42" s="6"/>
    </row>
    <row r="43" spans="2:15" ht="26.25" customHeight="1">
      <c r="B43" s="41"/>
      <c r="C43" s="41"/>
      <c r="D43" s="41"/>
      <c r="E43" s="41"/>
      <c r="F43" s="41"/>
      <c r="G43" s="41"/>
      <c r="H43" s="41"/>
      <c r="I43" s="6"/>
      <c r="J43" s="6"/>
    </row>
    <row r="44" spans="2:15" ht="19.5" customHeight="1">
      <c r="B44" s="41"/>
      <c r="C44" s="41"/>
      <c r="D44" s="41"/>
      <c r="E44" s="41"/>
      <c r="F44" s="41"/>
      <c r="G44" s="41"/>
      <c r="H44" s="41"/>
      <c r="I44" s="6"/>
      <c r="J44" s="6"/>
    </row>
    <row r="45" spans="2:15" ht="19.5" customHeight="1">
      <c r="B45" s="41"/>
      <c r="C45" s="41"/>
      <c r="D45" s="41"/>
      <c r="E45" s="41"/>
      <c r="F45" s="41"/>
      <c r="G45" s="41"/>
      <c r="H45" s="41"/>
      <c r="I45" s="6"/>
      <c r="J45" s="6"/>
    </row>
    <row r="46" spans="2:15" ht="19.5" customHeight="1">
      <c r="B46" s="41"/>
      <c r="C46" s="41"/>
      <c r="D46" s="41"/>
      <c r="E46" s="41"/>
      <c r="F46" s="41"/>
      <c r="G46" s="41"/>
      <c r="H46" s="41"/>
      <c r="I46" s="6"/>
      <c r="J46" s="6"/>
    </row>
    <row r="47" spans="2:15" ht="19.5" customHeight="1">
      <c r="B47" s="41"/>
      <c r="C47" s="41"/>
      <c r="D47" s="41"/>
      <c r="E47" s="41"/>
      <c r="F47" s="41"/>
      <c r="G47" s="41"/>
      <c r="H47" s="41"/>
      <c r="I47" s="6"/>
      <c r="J47" s="6"/>
    </row>
    <row r="48" spans="2:15" ht="8.25" customHeight="1"/>
    <row r="50" spans="2:8">
      <c r="B50" s="386"/>
      <c r="C50" s="386"/>
      <c r="D50" s="386"/>
      <c r="E50" s="386"/>
      <c r="F50" s="386"/>
      <c r="G50" s="386"/>
      <c r="H50" s="386"/>
    </row>
    <row r="51" spans="2:8">
      <c r="B51" s="386"/>
      <c r="C51" s="386"/>
      <c r="D51" s="386"/>
      <c r="E51" s="386"/>
      <c r="F51" s="386"/>
      <c r="G51" s="386"/>
      <c r="H51" s="386"/>
    </row>
    <row r="52" spans="2:8">
      <c r="B52" s="386"/>
      <c r="C52" s="386"/>
      <c r="D52" s="386"/>
      <c r="E52" s="386"/>
      <c r="F52" s="386"/>
      <c r="G52" s="386"/>
      <c r="H52" s="386"/>
    </row>
    <row r="53" spans="2:8">
      <c r="B53" s="386"/>
      <c r="C53" s="386"/>
      <c r="D53" s="386"/>
      <c r="E53" s="386"/>
      <c r="F53" s="386"/>
      <c r="G53" s="386"/>
      <c r="H53" s="386"/>
    </row>
    <row r="54" spans="2:8">
      <c r="B54" s="386"/>
      <c r="C54" s="386"/>
      <c r="D54" s="386"/>
      <c r="E54" s="386"/>
      <c r="F54" s="386"/>
      <c r="G54" s="386"/>
      <c r="H54" s="386"/>
    </row>
    <row r="55" spans="2:8">
      <c r="B55" s="386"/>
      <c r="C55" s="386"/>
      <c r="D55" s="386"/>
      <c r="E55" s="386"/>
      <c r="F55" s="386"/>
      <c r="G55" s="386"/>
      <c r="H55" s="386"/>
    </row>
    <row r="56" spans="2:8">
      <c r="B56" s="386"/>
      <c r="C56" s="386"/>
      <c r="D56" s="386"/>
      <c r="E56" s="386"/>
      <c r="F56" s="386"/>
      <c r="G56" s="386"/>
      <c r="H56" s="386"/>
    </row>
  </sheetData>
  <mergeCells count="18">
    <mergeCell ref="E3:F3"/>
    <mergeCell ref="G3:H3"/>
    <mergeCell ref="C18:D18"/>
    <mergeCell ref="E18:F18"/>
    <mergeCell ref="C11:D11"/>
    <mergeCell ref="C10:D10"/>
    <mergeCell ref="B9:D9"/>
    <mergeCell ref="C8:D8"/>
    <mergeCell ref="C7:D7"/>
    <mergeCell ref="B6:D6"/>
    <mergeCell ref="B5:D5"/>
    <mergeCell ref="B3:D4"/>
    <mergeCell ref="K37:K39"/>
    <mergeCell ref="K13:M15"/>
    <mergeCell ref="B14:D14"/>
    <mergeCell ref="C13:D13"/>
    <mergeCell ref="C12:D12"/>
    <mergeCell ref="G18:H18"/>
  </mergeCells>
  <phoneticPr fontId="11"/>
  <hyperlinks>
    <hyperlink ref="A1" location="目次!C81" display="目次" xr:uid="{1A138220-06AF-43BE-ABD4-DC3B478B5351}"/>
  </hyperlinks>
  <pageMargins left="0.70866141732283472" right="0.70866141732283472" top="0.98425196850393704" bottom="0.98425196850393704" header="0.51181102362204722" footer="0.51181102362204722"/>
  <pageSetup paperSize="9" scale="96" firstPageNumber="76" fitToWidth="0" fitToHeight="0" orientation="portrait" useFirstPageNumber="1" r:id="rId1"/>
  <headerFooter differentOddEven="1" scaleWithDoc="0" alignWithMargins="0">
    <oddHeader xml:space="preserve">&amp;R&amp;"ＭＳ Ｐ明朝,斜体"&amp;10
</oddHeader>
    <oddFooter>&amp;C&amp;"ＭＳ Ｐ明朝,標準"&amp;P</oddFooter>
    <evenFooter>&amp;C&amp;"ＭＳ Ｐ明朝,標準"&amp;P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932C5-2FA3-4EAA-BDAE-50A56EACDC8D}">
  <dimension ref="A1:AB38"/>
  <sheetViews>
    <sheetView view="pageBreakPreview" zoomScaleNormal="100" zoomScaleSheetLayoutView="100" zoomScalePageLayoutView="84" workbookViewId="0">
      <selection activeCell="E1" sqref="E1"/>
    </sheetView>
  </sheetViews>
  <sheetFormatPr defaultRowHeight="13.5"/>
  <cols>
    <col min="1" max="1" width="5.25" style="1" bestFit="1" customWidth="1"/>
    <col min="2" max="2" width="12.375" style="1" customWidth="1"/>
    <col min="3" max="14" width="6.375" style="1" customWidth="1"/>
    <col min="15" max="15" width="5.625" style="1" customWidth="1"/>
    <col min="16" max="16" width="12.375" style="1" customWidth="1"/>
    <col min="17" max="28" width="6.375" style="1" customWidth="1"/>
    <col min="29" max="16384" width="9" style="1"/>
  </cols>
  <sheetData>
    <row r="1" spans="1:28" s="13" customFormat="1" ht="18" customHeight="1">
      <c r="A1" s="10" t="s">
        <v>208</v>
      </c>
      <c r="B1" s="41" t="s">
        <v>332</v>
      </c>
    </row>
    <row r="2" spans="1:28" ht="18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51" t="s">
        <v>20</v>
      </c>
    </row>
    <row r="3" spans="1:28" s="8" customFormat="1" ht="19.5" customHeight="1">
      <c r="B3" s="405" t="s">
        <v>9</v>
      </c>
      <c r="C3" s="407" t="s">
        <v>159</v>
      </c>
      <c r="D3" s="482"/>
      <c r="E3" s="482"/>
      <c r="F3" s="483"/>
      <c r="G3" s="407" t="s">
        <v>195</v>
      </c>
      <c r="H3" s="482"/>
      <c r="I3" s="482"/>
      <c r="J3" s="483"/>
      <c r="K3" s="407" t="s">
        <v>196</v>
      </c>
      <c r="L3" s="482"/>
      <c r="M3" s="482"/>
      <c r="N3" s="482"/>
      <c r="O3" s="38"/>
      <c r="P3" s="89" t="s">
        <v>189</v>
      </c>
      <c r="Q3" s="492">
        <v>55868555</v>
      </c>
      <c r="R3" s="492"/>
      <c r="S3" s="492">
        <v>52436046</v>
      </c>
      <c r="T3" s="492"/>
      <c r="U3" s="417">
        <v>31176062</v>
      </c>
      <c r="V3" s="417"/>
      <c r="W3" s="417">
        <v>29600997</v>
      </c>
      <c r="X3" s="417"/>
      <c r="Y3" s="417">
        <v>24692493</v>
      </c>
      <c r="Z3" s="417"/>
      <c r="AA3" s="417">
        <v>22835049</v>
      </c>
      <c r="AB3" s="417"/>
    </row>
    <row r="4" spans="1:28" s="8" customFormat="1" ht="19.5" customHeight="1">
      <c r="B4" s="406"/>
      <c r="C4" s="407" t="s">
        <v>122</v>
      </c>
      <c r="D4" s="483"/>
      <c r="E4" s="407" t="s">
        <v>123</v>
      </c>
      <c r="F4" s="483"/>
      <c r="G4" s="408" t="s">
        <v>122</v>
      </c>
      <c r="H4" s="408"/>
      <c r="I4" s="408" t="s">
        <v>123</v>
      </c>
      <c r="J4" s="408"/>
      <c r="K4" s="408" t="s">
        <v>122</v>
      </c>
      <c r="L4" s="408"/>
      <c r="M4" s="408" t="s">
        <v>123</v>
      </c>
      <c r="N4" s="407"/>
      <c r="O4" s="38"/>
      <c r="P4" s="38"/>
      <c r="Q4" s="38"/>
      <c r="R4" s="38"/>
      <c r="S4" s="38"/>
      <c r="T4" s="38"/>
      <c r="U4" s="38"/>
      <c r="V4" s="38"/>
      <c r="W4" s="38"/>
    </row>
    <row r="5" spans="1:28" s="13" customFormat="1" ht="29.25" customHeight="1">
      <c r="B5" s="89" t="s">
        <v>190</v>
      </c>
      <c r="C5" s="485">
        <v>54597056</v>
      </c>
      <c r="D5" s="486"/>
      <c r="E5" s="486">
        <v>51288126</v>
      </c>
      <c r="F5" s="486"/>
      <c r="G5" s="487">
        <v>31430772</v>
      </c>
      <c r="H5" s="487"/>
      <c r="I5" s="487">
        <v>29759841</v>
      </c>
      <c r="J5" s="487"/>
      <c r="K5" s="487">
        <v>23166284</v>
      </c>
      <c r="L5" s="487"/>
      <c r="M5" s="487">
        <v>21528285</v>
      </c>
      <c r="N5" s="487"/>
    </row>
    <row r="6" spans="1:28" ht="25.5" customHeight="1">
      <c r="B6" s="89" t="s">
        <v>210</v>
      </c>
      <c r="C6" s="488">
        <v>54963658</v>
      </c>
      <c r="D6" s="489"/>
      <c r="E6" s="489">
        <v>52041439</v>
      </c>
      <c r="F6" s="489"/>
      <c r="G6" s="411">
        <v>32088094</v>
      </c>
      <c r="H6" s="411"/>
      <c r="I6" s="411">
        <v>30729559</v>
      </c>
      <c r="J6" s="411"/>
      <c r="K6" s="411">
        <v>22875563</v>
      </c>
      <c r="L6" s="411"/>
      <c r="M6" s="411">
        <v>21311880</v>
      </c>
      <c r="N6" s="411"/>
    </row>
    <row r="7" spans="1:28" ht="25.5" customHeight="1">
      <c r="B7" s="89" t="s">
        <v>286</v>
      </c>
      <c r="C7" s="488">
        <v>61018269</v>
      </c>
      <c r="D7" s="489"/>
      <c r="E7" s="489">
        <v>57332902</v>
      </c>
      <c r="F7" s="489"/>
      <c r="G7" s="411">
        <v>42676338</v>
      </c>
      <c r="H7" s="411"/>
      <c r="I7" s="411">
        <v>40586525</v>
      </c>
      <c r="J7" s="411"/>
      <c r="K7" s="411">
        <v>18341931</v>
      </c>
      <c r="L7" s="411"/>
      <c r="M7" s="411">
        <v>16746376</v>
      </c>
      <c r="N7" s="411"/>
      <c r="O7" s="39"/>
      <c r="P7" s="39"/>
      <c r="Q7" s="39"/>
    </row>
    <row r="8" spans="1:28" ht="27" customHeight="1">
      <c r="B8" s="89" t="s">
        <v>304</v>
      </c>
      <c r="C8" s="488">
        <v>58679255</v>
      </c>
      <c r="D8" s="489"/>
      <c r="E8" s="489">
        <v>54660014</v>
      </c>
      <c r="F8" s="489"/>
      <c r="G8" s="411">
        <v>39406589</v>
      </c>
      <c r="H8" s="411"/>
      <c r="I8" s="411">
        <v>36555461</v>
      </c>
      <c r="J8" s="411"/>
      <c r="K8" s="411">
        <v>19272666</v>
      </c>
      <c r="L8" s="411"/>
      <c r="M8" s="411">
        <v>18104553</v>
      </c>
      <c r="N8" s="411"/>
      <c r="O8" s="39"/>
      <c r="P8" s="39"/>
      <c r="Q8" s="39"/>
    </row>
    <row r="9" spans="1:28" ht="25.5" customHeight="1">
      <c r="B9" s="184" t="s">
        <v>344</v>
      </c>
      <c r="C9" s="490">
        <v>61748594</v>
      </c>
      <c r="D9" s="491"/>
      <c r="E9" s="491">
        <v>57100256</v>
      </c>
      <c r="F9" s="491"/>
      <c r="G9" s="410">
        <v>43138902</v>
      </c>
      <c r="H9" s="410"/>
      <c r="I9" s="410">
        <v>39643633</v>
      </c>
      <c r="J9" s="410"/>
      <c r="K9" s="410">
        <v>18609692</v>
      </c>
      <c r="L9" s="410"/>
      <c r="M9" s="410">
        <v>17456623</v>
      </c>
      <c r="N9" s="410"/>
      <c r="O9" s="39"/>
      <c r="P9" s="39"/>
      <c r="Q9" s="39"/>
    </row>
    <row r="10" spans="1:28" ht="19.5" customHeight="1">
      <c r="B10" s="60" t="s">
        <v>160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39"/>
      <c r="P10" s="39"/>
      <c r="Q10" s="39"/>
    </row>
    <row r="11" spans="1:28" ht="19.5" customHeight="1">
      <c r="B11" s="60" t="s">
        <v>309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39"/>
      <c r="P11" s="39"/>
      <c r="Q11" s="39"/>
    </row>
    <row r="12" spans="1:28" ht="19.5" customHeight="1">
      <c r="B12" s="46" t="s">
        <v>310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14"/>
      <c r="P12" s="414"/>
      <c r="Q12" s="414"/>
      <c r="R12" s="414"/>
      <c r="S12" s="383"/>
    </row>
    <row r="13" spans="1:28" s="13" customFormat="1" ht="19.5" customHeight="1">
      <c r="B13" s="46" t="s">
        <v>377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14"/>
      <c r="P13" s="414"/>
      <c r="Q13" s="414"/>
      <c r="R13" s="414"/>
      <c r="S13" s="383"/>
    </row>
    <row r="14" spans="1:28" ht="18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14"/>
      <c r="P14" s="414"/>
      <c r="Q14" s="414"/>
      <c r="R14" s="414"/>
      <c r="S14" s="383"/>
    </row>
    <row r="15" spans="1:28" ht="18" customHeight="1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28" ht="18" customHeight="1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2:23" ht="18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2:23" ht="18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2:23" ht="18" customHeight="1">
      <c r="B19" s="6" t="s">
        <v>333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40"/>
      <c r="P19" s="40"/>
      <c r="Q19" s="40"/>
      <c r="R19" s="40"/>
      <c r="S19" s="40"/>
      <c r="T19" s="40"/>
      <c r="U19" s="40"/>
      <c r="V19" s="40"/>
      <c r="W19" s="40"/>
    </row>
    <row r="20" spans="2:23" ht="18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51" t="s">
        <v>373</v>
      </c>
      <c r="V20" s="12"/>
      <c r="W20" s="12"/>
    </row>
    <row r="21" spans="2:23" ht="19.5" customHeight="1">
      <c r="B21" s="409" t="s">
        <v>9</v>
      </c>
      <c r="C21" s="407" t="s">
        <v>159</v>
      </c>
      <c r="D21" s="482"/>
      <c r="E21" s="482"/>
      <c r="F21" s="483"/>
      <c r="G21" s="407" t="s">
        <v>195</v>
      </c>
      <c r="H21" s="482"/>
      <c r="I21" s="482"/>
      <c r="J21" s="483"/>
      <c r="K21" s="407" t="s">
        <v>196</v>
      </c>
      <c r="L21" s="482"/>
      <c r="M21" s="482"/>
      <c r="N21" s="482"/>
      <c r="O21" s="42"/>
      <c r="P21" s="43"/>
      <c r="Q21" s="43"/>
      <c r="R21" s="43"/>
      <c r="S21" s="43"/>
      <c r="T21" s="43"/>
      <c r="U21" s="43"/>
      <c r="V21" s="43"/>
      <c r="W21" s="43"/>
    </row>
    <row r="22" spans="2:23" ht="19.5" customHeight="1">
      <c r="B22" s="484"/>
      <c r="C22" s="407" t="s">
        <v>122</v>
      </c>
      <c r="D22" s="483"/>
      <c r="E22" s="408" t="s">
        <v>123</v>
      </c>
      <c r="F22" s="408"/>
      <c r="G22" s="408" t="s">
        <v>122</v>
      </c>
      <c r="H22" s="408"/>
      <c r="I22" s="408" t="s">
        <v>123</v>
      </c>
      <c r="J22" s="408"/>
      <c r="K22" s="408" t="s">
        <v>122</v>
      </c>
      <c r="L22" s="408"/>
      <c r="M22" s="408" t="s">
        <v>123</v>
      </c>
      <c r="N22" s="407"/>
      <c r="O22" s="466"/>
      <c r="P22" s="43"/>
      <c r="Q22" s="43"/>
      <c r="R22" s="43"/>
      <c r="S22" s="43"/>
      <c r="T22" s="43"/>
      <c r="U22" s="43"/>
      <c r="V22" s="43"/>
      <c r="W22" s="43"/>
    </row>
    <row r="23" spans="2:23" ht="19.5" customHeight="1">
      <c r="B23" s="406"/>
      <c r="C23" s="57" t="s">
        <v>167</v>
      </c>
      <c r="D23" s="57" t="s">
        <v>168</v>
      </c>
      <c r="E23" s="57" t="s">
        <v>167</v>
      </c>
      <c r="F23" s="57" t="s">
        <v>168</v>
      </c>
      <c r="G23" s="57" t="s">
        <v>167</v>
      </c>
      <c r="H23" s="57" t="s">
        <v>168</v>
      </c>
      <c r="I23" s="57" t="s">
        <v>167</v>
      </c>
      <c r="J23" s="57" t="s">
        <v>168</v>
      </c>
      <c r="K23" s="57" t="s">
        <v>167</v>
      </c>
      <c r="L23" s="57" t="s">
        <v>168</v>
      </c>
      <c r="M23" s="57" t="s">
        <v>167</v>
      </c>
      <c r="N23" s="97" t="s">
        <v>168</v>
      </c>
      <c r="O23" s="466"/>
    </row>
    <row r="24" spans="2:23" ht="26.25" customHeight="1">
      <c r="B24" s="89" t="s">
        <v>190</v>
      </c>
      <c r="C24" s="195">
        <f>(C5/Q3-1)*100</f>
        <v>-2.2758759377256133</v>
      </c>
      <c r="D24" s="71">
        <v>100</v>
      </c>
      <c r="E24" s="196">
        <f>(E5/S3-1)*100</f>
        <v>-2.1891810835622527</v>
      </c>
      <c r="F24" s="71">
        <v>100</v>
      </c>
      <c r="G24" s="196">
        <f>(G5/U3-1)*100</f>
        <v>0.81700504701331944</v>
      </c>
      <c r="H24" s="71">
        <v>100</v>
      </c>
      <c r="I24" s="196">
        <f>(I5/W3-1)*100</f>
        <v>0.53661706056724601</v>
      </c>
      <c r="J24" s="71">
        <v>100</v>
      </c>
      <c r="K24" s="197">
        <f>(K5/Y3-1)*100</f>
        <v>-6.1808623373913685</v>
      </c>
      <c r="L24" s="71">
        <v>100</v>
      </c>
      <c r="M24" s="71">
        <f>(M5/AA3-1)*100</f>
        <v>-5.7226240241481374</v>
      </c>
      <c r="N24" s="71">
        <v>100</v>
      </c>
      <c r="O24" s="466"/>
    </row>
    <row r="25" spans="2:23" ht="26.25" customHeight="1">
      <c r="B25" s="89" t="s">
        <v>308</v>
      </c>
      <c r="C25" s="195">
        <f>(C6/C5-1)*100</f>
        <v>0.67146843961696234</v>
      </c>
      <c r="D25" s="71">
        <f>(C6/$C$5)*100</f>
        <v>100.67146843961696</v>
      </c>
      <c r="E25" s="196">
        <f>(E6/E5-1)*100</f>
        <v>1.4687863619739172</v>
      </c>
      <c r="F25" s="71">
        <f>(E6/$E$5)*100</f>
        <v>101.46878636197391</v>
      </c>
      <c r="G25" s="196">
        <f>(G6/G5-1)*100</f>
        <v>2.0913326595986881</v>
      </c>
      <c r="H25" s="71">
        <f>(G6/$G$5)*100</f>
        <v>102.09133265959869</v>
      </c>
      <c r="I25" s="196">
        <f>(I6/I5-1)*100</f>
        <v>3.2584784307147396</v>
      </c>
      <c r="J25" s="71">
        <f>(I6/$I$5)*100</f>
        <v>103.25847843071475</v>
      </c>
      <c r="K25" s="197">
        <f>(K6/K5-1)*100</f>
        <v>-1.2549315203077005</v>
      </c>
      <c r="L25" s="71">
        <f>(K6/$K$5)*100</f>
        <v>98.745068479692293</v>
      </c>
      <c r="M25" s="71">
        <f>(M6/M5-1)*100</f>
        <v>-1.0052124449300037</v>
      </c>
      <c r="N25" s="71">
        <f>(M6/$M$5)*100</f>
        <v>98.994787555069991</v>
      </c>
    </row>
    <row r="26" spans="2:23" ht="26.25" customHeight="1">
      <c r="B26" s="89" t="s">
        <v>286</v>
      </c>
      <c r="C26" s="195">
        <f>(C7/C6-1)*100</f>
        <v>11.015662385498427</v>
      </c>
      <c r="D26" s="71">
        <f>(C7/$C$5)*100</f>
        <v>111.76109752144879</v>
      </c>
      <c r="E26" s="196">
        <f>(E7/E6-1)*100</f>
        <v>10.167787635541735</v>
      </c>
      <c r="F26" s="71">
        <f>(E7/$E$5)*100</f>
        <v>111.78591707562097</v>
      </c>
      <c r="G26" s="196">
        <f>(G7/G6-1)*100</f>
        <v>32.997422657762087</v>
      </c>
      <c r="H26" s="71">
        <f>(G7/$G$5)*100</f>
        <v>135.77884119422839</v>
      </c>
      <c r="I26" s="196">
        <f>(I7/I6-1)*100</f>
        <v>32.076496769771403</v>
      </c>
      <c r="J26" s="71">
        <f>(I7/$I$5)*100</f>
        <v>136.38018092905807</v>
      </c>
      <c r="K26" s="197">
        <f>(K7/K6-1)*100</f>
        <v>-19.818668506650528</v>
      </c>
      <c r="L26" s="71">
        <f>(K7/$K$5)*100</f>
        <v>79.17511069103702</v>
      </c>
      <c r="M26" s="71">
        <f>(M7/M6-1)*100</f>
        <v>-21.422342843522014</v>
      </c>
      <c r="N26" s="71">
        <f>(M7/$M$5)*100</f>
        <v>77.787784767806627</v>
      </c>
    </row>
    <row r="27" spans="2:23" ht="26.25" customHeight="1">
      <c r="B27" s="89" t="s">
        <v>304</v>
      </c>
      <c r="C27" s="195">
        <f>(C8/C7-1)*100</f>
        <v>-3.833301138057521</v>
      </c>
      <c r="D27" s="71">
        <f>(C8/$C$5)*100</f>
        <v>107.4769580982535</v>
      </c>
      <c r="E27" s="196">
        <f>(E8/E7-1)*100</f>
        <v>-4.6620490272758168</v>
      </c>
      <c r="F27" s="71">
        <f>(E8/$E$5)*100</f>
        <v>106.57440281596561</v>
      </c>
      <c r="G27" s="196">
        <f>(G8/G7-1)*100</f>
        <v>-7.6617375183409608</v>
      </c>
      <c r="H27" s="71">
        <f>(G8/$G$5)*100</f>
        <v>125.3758227764816</v>
      </c>
      <c r="I27" s="196">
        <f>(I8/I7-1)*100</f>
        <v>-9.9320254690442251</v>
      </c>
      <c r="J27" s="71">
        <f>(I8/$I$5)*100</f>
        <v>122.83486662445542</v>
      </c>
      <c r="K27" s="197">
        <f>(K8/K7-1)*100</f>
        <v>5.0743566748779001</v>
      </c>
      <c r="L27" s="71">
        <f>(K8/$K$5)*100</f>
        <v>83.192738205229631</v>
      </c>
      <c r="M27" s="71">
        <f>(M8/M7-1)*100</f>
        <v>8.110274127369399</v>
      </c>
      <c r="N27" s="71">
        <f>(M8/$M$5)*100</f>
        <v>84.096587350083851</v>
      </c>
    </row>
    <row r="28" spans="2:23" ht="26.25" customHeight="1">
      <c r="B28" s="184" t="s">
        <v>344</v>
      </c>
      <c r="C28" s="198">
        <f>(C9/C8-1)*100</f>
        <v>5.2307054682272369</v>
      </c>
      <c r="D28" s="160">
        <f>(C9/$C$5)*100</f>
        <v>113.09876122258314</v>
      </c>
      <c r="E28" s="160">
        <f>(E9/E8-1)*100</f>
        <v>4.4644006128501834</v>
      </c>
      <c r="F28" s="160">
        <f>(E9/$E$5)*100</f>
        <v>111.33231110842303</v>
      </c>
      <c r="G28" s="160">
        <f>(G9/G8-1)*100</f>
        <v>9.4712917172303346</v>
      </c>
      <c r="H28" s="160">
        <f>(G9/$G$5)*100</f>
        <v>137.25053269451988</v>
      </c>
      <c r="I28" s="160">
        <f>(I9/I8-1)*100</f>
        <v>8.4479087816728757</v>
      </c>
      <c r="J28" s="160">
        <f>(I9/$I$5)*100</f>
        <v>133.21184410897894</v>
      </c>
      <c r="K28" s="199">
        <f>(K9/K8-1)*100</f>
        <v>-3.4399703704718343</v>
      </c>
      <c r="L28" s="160">
        <f>(K9/$K$5)*100</f>
        <v>80.330932660585532</v>
      </c>
      <c r="M28" s="160">
        <f>(M9/M8-1)*100</f>
        <v>-3.5788235147258263</v>
      </c>
      <c r="N28" s="160">
        <f>(M9/$M$5)*100</f>
        <v>81.086918906917106</v>
      </c>
    </row>
    <row r="29" spans="2:23" ht="19.5" customHeight="1">
      <c r="B29" s="46" t="s">
        <v>160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23" ht="19.5" customHeight="1">
      <c r="B30" s="46" t="s">
        <v>313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23" ht="19.5" customHeight="1">
      <c r="B31" s="46" t="s">
        <v>310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2:23" ht="19.5" customHeight="1">
      <c r="B32" s="46" t="s">
        <v>378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9" ht="18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S33" s="383"/>
    </row>
    <row r="34" spans="2:19" ht="18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9" ht="8.25" customHeight="1"/>
    <row r="37" spans="2:19">
      <c r="B37" s="386"/>
      <c r="C37" s="386"/>
      <c r="D37" s="386"/>
      <c r="E37" s="386"/>
      <c r="F37" s="386"/>
      <c r="G37" s="66"/>
      <c r="H37" s="66"/>
    </row>
    <row r="38" spans="2:19">
      <c r="B38" s="386"/>
      <c r="C38" s="386"/>
      <c r="D38" s="386"/>
      <c r="E38" s="386"/>
      <c r="F38" s="386"/>
    </row>
  </sheetData>
  <mergeCells count="58">
    <mergeCell ref="Q3:R3"/>
    <mergeCell ref="S3:T3"/>
    <mergeCell ref="U3:V3"/>
    <mergeCell ref="W3:X3"/>
    <mergeCell ref="Y3:Z3"/>
    <mergeCell ref="AA3:AB3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M6:N6"/>
    <mergeCell ref="C7:D7"/>
    <mergeCell ref="E7:F7"/>
    <mergeCell ref="C4:D4"/>
    <mergeCell ref="E4:F4"/>
    <mergeCell ref="C6:D6"/>
    <mergeCell ref="E6:F6"/>
    <mergeCell ref="G6:H6"/>
    <mergeCell ref="E5:F5"/>
    <mergeCell ref="G5:H5"/>
    <mergeCell ref="M22:N22"/>
    <mergeCell ref="G4:H4"/>
    <mergeCell ref="I4:J4"/>
    <mergeCell ref="K4:L4"/>
    <mergeCell ref="M4:N4"/>
    <mergeCell ref="I6:J6"/>
    <mergeCell ref="K6:L6"/>
    <mergeCell ref="G7:H7"/>
    <mergeCell ref="I7:J7"/>
    <mergeCell ref="K7:L7"/>
    <mergeCell ref="M7:N7"/>
    <mergeCell ref="I5:J5"/>
    <mergeCell ref="K5:L5"/>
    <mergeCell ref="M5:N5"/>
    <mergeCell ref="O22:O24"/>
    <mergeCell ref="B3:B4"/>
    <mergeCell ref="C3:F3"/>
    <mergeCell ref="G3:J3"/>
    <mergeCell ref="K3:N3"/>
    <mergeCell ref="B21:B23"/>
    <mergeCell ref="C21:F21"/>
    <mergeCell ref="G21:J21"/>
    <mergeCell ref="K21:N21"/>
    <mergeCell ref="C22:D22"/>
    <mergeCell ref="E22:F22"/>
    <mergeCell ref="O12:R14"/>
    <mergeCell ref="C5:D5"/>
    <mergeCell ref="G22:H22"/>
    <mergeCell ref="I22:J22"/>
    <mergeCell ref="K22:L22"/>
  </mergeCells>
  <phoneticPr fontId="11"/>
  <hyperlinks>
    <hyperlink ref="A1" location="目次!C81" display="目次" xr:uid="{DE889261-F0B5-46C7-AED7-BE888C7D8FAF}"/>
  </hyperlinks>
  <pageMargins left="0.70866141732283472" right="0.70866141732283472" top="0.98425196850393704" bottom="0.98425196850393704" header="0.51181102362204722" footer="0.51181102362204722"/>
  <pageSetup paperSize="9" scale="99" firstPageNumber="77" fitToWidth="0" fitToHeight="0" orientation="portrait" useFirstPageNumber="1" r:id="rId1"/>
  <headerFooter differentOddEven="1" scaleWithDoc="0" alignWithMargins="0">
    <oddHeader xml:space="preserve">&amp;R&amp;"ＭＳ Ｐ明朝,斜体"&amp;10
</oddHeader>
    <oddFooter>&amp;C&amp;"ＭＳ Ｐ明朝,標準"&amp;P</oddFooter>
    <evenFooter>&amp;C&amp;"ＭＳ Ｐ明朝,標準"&amp;P</evenFooter>
  </headerFooter>
  <colBreaks count="1" manualBreakCount="1">
    <brk id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63</vt:lpstr>
      <vt:lpstr>64,65</vt:lpstr>
      <vt:lpstr>66,67</vt:lpstr>
      <vt:lpstr>68,69</vt:lpstr>
      <vt:lpstr>70,71</vt:lpstr>
      <vt:lpstr>72,73</vt:lpstr>
      <vt:lpstr>74,75</vt:lpstr>
      <vt:lpstr>76</vt:lpstr>
      <vt:lpstr>77</vt:lpstr>
      <vt:lpstr>78</vt:lpstr>
      <vt:lpstr>'63'!Print_Area</vt:lpstr>
      <vt:lpstr>'64,65'!Print_Area</vt:lpstr>
      <vt:lpstr>'66,67'!Print_Area</vt:lpstr>
      <vt:lpstr>'68,69'!Print_Area</vt:lpstr>
      <vt:lpstr>'70,71'!Print_Area</vt:lpstr>
      <vt:lpstr>'72,73'!Print_Area</vt:lpstr>
      <vt:lpstr>'74,75'!Print_Area</vt:lpstr>
      <vt:lpstr>'76'!Print_Area</vt:lpstr>
      <vt:lpstr>'77'!Print_Area</vt:lpstr>
      <vt:lpstr>'78'!Print_Area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2024-02-20T04:12:33Z</dcterms:modified>
</cp:coreProperties>
</file>