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8_{84ED2C81-87D6-42C3-B4DA-46AD8626F63F}" xr6:coauthVersionLast="47" xr6:coauthVersionMax="47" xr10:uidLastSave="{00000000-0000-0000-0000-000000000000}"/>
  <bookViews>
    <workbookView xWindow="-120" yWindow="-16320" windowWidth="29040" windowHeight="15840" xr2:uid="{DC2C21F0-BFFE-4658-944F-B7A948F05582}"/>
  </bookViews>
  <sheets>
    <sheet name="53" sheetId="1" r:id="rId1"/>
    <sheet name="54" sheetId="2" r:id="rId2"/>
    <sheet name="55" sheetId="3" r:id="rId3"/>
    <sheet name="56" sheetId="4" r:id="rId4"/>
    <sheet name="57" sheetId="5" r:id="rId5"/>
    <sheet name="58" sheetId="6" r:id="rId6"/>
    <sheet name="59" sheetId="7" r:id="rId7"/>
    <sheet name="60" sheetId="8" r:id="rId8"/>
    <sheet name="61" sheetId="9" r:id="rId9"/>
    <sheet name="62" sheetId="10" r:id="rId10"/>
  </sheets>
  <externalReferences>
    <externalReference r:id="rId11"/>
  </externalReferences>
  <definedNames>
    <definedName name="_xlnm.Print_Area" localSheetId="0">'53'!$A$1:$O$57</definedName>
    <definedName name="_xlnm.Print_Area" localSheetId="1">'54'!$B$1:$Y$31</definedName>
    <definedName name="_xlnm.Print_Area" localSheetId="2">'55'!$B$1:$O$20</definedName>
    <definedName name="_xlnm.Print_Area" localSheetId="3">'56'!$B$1:$O$43</definedName>
    <definedName name="_xlnm.Print_Area" localSheetId="4">'57'!$B$1:$I$36</definedName>
    <definedName name="_xlnm.Print_Area" localSheetId="5">'58'!$B$1:$F$44</definedName>
    <definedName name="_xlnm.Print_Area" localSheetId="6">'59'!$B$1:$F$21</definedName>
    <definedName name="_xlnm.Print_Area" localSheetId="7">'60'!$B$1:$I$47</definedName>
    <definedName name="_xlnm.Print_Area" localSheetId="8">'61'!$B$1:$I$46</definedName>
    <definedName name="_xlnm.Print_Area" localSheetId="9">'62'!$B$1:$L$44</definedName>
    <definedName name="Z_499EFEED_8286_4845_A121_435A7A306641_.wvu.PrintArea" localSheetId="1" hidden="1">'54'!$B$1:$Y$31</definedName>
    <definedName name="Z_499EFEED_8286_4845_A121_435A7A306641_.wvu.PrintArea" localSheetId="2" hidden="1">'55'!$B$1:$O$20</definedName>
    <definedName name="Z_499EFEED_8286_4845_A121_435A7A306641_.wvu.PrintArea" localSheetId="3" hidden="1">'56'!$B$1:$O$29</definedName>
    <definedName name="Z_499EFEED_8286_4845_A121_435A7A306641_.wvu.PrintArea" localSheetId="4" hidden="1">'57'!$B$1:$I$36</definedName>
    <definedName name="Z_499EFEED_8286_4845_A121_435A7A306641_.wvu.PrintArea" localSheetId="5" hidden="1">'58'!$B$1:$F$53</definedName>
    <definedName name="Z_499EFEED_8286_4845_A121_435A7A306641_.wvu.PrintArea" localSheetId="6" hidden="1">'59'!$B$1:$F$53</definedName>
    <definedName name="Z_499EFEED_8286_4845_A121_435A7A306641_.wvu.PrintArea" localSheetId="7" hidden="1">'60'!$B$1:$I$47</definedName>
    <definedName name="Z_499EFEED_8286_4845_A121_435A7A306641_.wvu.PrintArea" localSheetId="8" hidden="1">'61'!$B$1:$J$23</definedName>
    <definedName name="Z_499EFEED_8286_4845_A121_435A7A306641_.wvu.PrintArea" localSheetId="9" hidden="1">'62'!$B$1:$L$21</definedName>
    <definedName name="Z_499EFEED_8286_4845_A121_435A7A306641_.wvu.Rows" localSheetId="1" hidden="1">'54'!#REF!,'54'!#REF!</definedName>
    <definedName name="Z_499EFEED_8286_4845_A121_435A7A306641_.wvu.Rows" localSheetId="3" hidden="1">'56'!#REF!,'56'!#REF!</definedName>
    <definedName name="Z_499EFEED_8286_4845_A121_435A7A306641_.wvu.Rows" localSheetId="5" hidden="1">'58'!#REF!,'58'!#REF!</definedName>
    <definedName name="Z_499EFEED_8286_4845_A121_435A7A306641_.wvu.Rows" localSheetId="6" hidden="1">'59'!#REF!,'59'!#REF!</definedName>
    <definedName name="Z_499EFEED_8286_4845_A121_435A7A306641_.wvu.Rows" localSheetId="7" hidden="1">'60'!#REF!,'60'!#REF!</definedName>
    <definedName name="Z_499EFEED_8286_4845_A121_435A7A306641_.wvu.Rows" localSheetId="8" hidden="1">'61'!#REF!</definedName>
    <definedName name="Z_499EFEED_8286_4845_A121_435A7A306641_.wvu.Rows" localSheetId="9" hidden="1">'62'!#REF!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0" l="1"/>
  <c r="H31" i="10"/>
  <c r="G31" i="10"/>
  <c r="F31" i="10"/>
  <c r="E31" i="10"/>
  <c r="C31" i="10"/>
  <c r="L20" i="10"/>
  <c r="C20" i="10"/>
  <c r="L19" i="10"/>
  <c r="C19" i="10"/>
  <c r="L18" i="10"/>
  <c r="C18" i="10"/>
  <c r="L17" i="10"/>
  <c r="C17" i="10"/>
  <c r="L16" i="10"/>
  <c r="C16" i="10"/>
  <c r="L15" i="10"/>
  <c r="C15" i="10"/>
  <c r="L14" i="10"/>
  <c r="C14" i="10"/>
  <c r="L13" i="10"/>
  <c r="C13" i="10"/>
  <c r="L12" i="10"/>
  <c r="C12" i="10"/>
  <c r="L11" i="10"/>
  <c r="C11" i="10"/>
  <c r="L10" i="10"/>
  <c r="C10" i="10"/>
  <c r="L9" i="10"/>
  <c r="C9" i="10"/>
  <c r="L8" i="10"/>
  <c r="K8" i="10"/>
  <c r="J8" i="10"/>
  <c r="I8" i="10"/>
  <c r="H8" i="10"/>
  <c r="G8" i="10"/>
  <c r="F8" i="10"/>
  <c r="E8" i="10"/>
  <c r="D8" i="10"/>
  <c r="C8" i="10"/>
  <c r="C45" i="9"/>
  <c r="C44" i="9"/>
  <c r="C43" i="9"/>
  <c r="C42" i="9"/>
  <c r="C41" i="9"/>
  <c r="C40" i="9"/>
  <c r="C39" i="9"/>
  <c r="C38" i="9"/>
  <c r="C37" i="9"/>
  <c r="C36" i="9"/>
  <c r="C35" i="9"/>
  <c r="C34" i="9"/>
  <c r="C33" i="9" s="1"/>
  <c r="H33" i="9"/>
  <c r="G33" i="9"/>
  <c r="F33" i="9"/>
  <c r="E33" i="9"/>
  <c r="D33" i="9"/>
  <c r="I9" i="9"/>
  <c r="H9" i="9"/>
  <c r="G9" i="9"/>
  <c r="F9" i="9"/>
  <c r="E9" i="9"/>
  <c r="D9" i="9"/>
  <c r="C9" i="9"/>
  <c r="C46" i="8"/>
  <c r="C45" i="8"/>
  <c r="C44" i="8"/>
  <c r="C43" i="8"/>
  <c r="C42" i="8"/>
  <c r="C41" i="8"/>
  <c r="C40" i="8"/>
  <c r="C39" i="8"/>
  <c r="C38" i="8"/>
  <c r="C37" i="8"/>
  <c r="C36" i="8"/>
  <c r="C35" i="8"/>
  <c r="C34" i="8" s="1"/>
  <c r="H34" i="8"/>
  <c r="G34" i="8"/>
  <c r="F34" i="8"/>
  <c r="E34" i="8"/>
  <c r="D34" i="8"/>
  <c r="C21" i="8"/>
  <c r="C20" i="8"/>
  <c r="C19" i="8"/>
  <c r="C18" i="8"/>
  <c r="C17" i="8"/>
  <c r="C16" i="8"/>
  <c r="C15" i="8"/>
  <c r="C14" i="8"/>
  <c r="C13" i="8"/>
  <c r="C12" i="8"/>
  <c r="C11" i="8"/>
  <c r="C10" i="8"/>
  <c r="C9" i="8" s="1"/>
  <c r="I9" i="8"/>
  <c r="H9" i="8"/>
  <c r="G9" i="8"/>
  <c r="F9" i="8"/>
  <c r="E9" i="8"/>
  <c r="D9" i="8"/>
  <c r="J40" i="4"/>
  <c r="I40" i="4"/>
  <c r="H40" i="4"/>
  <c r="G40" i="4"/>
  <c r="F40" i="4"/>
  <c r="D40" i="4"/>
  <c r="M27" i="4"/>
  <c r="G27" i="4"/>
  <c r="C27" i="4"/>
  <c r="O14" i="4"/>
  <c r="N14" i="4"/>
  <c r="H14" i="4"/>
  <c r="N13" i="4"/>
  <c r="H13" i="4"/>
  <c r="O13" i="4" s="1"/>
  <c r="N12" i="4"/>
  <c r="H12" i="4"/>
  <c r="O12" i="4" s="1"/>
  <c r="N11" i="4"/>
  <c r="H11" i="4"/>
  <c r="O11" i="4" s="1"/>
  <c r="N10" i="4"/>
  <c r="H10" i="4"/>
  <c r="O10" i="4" s="1"/>
  <c r="N9" i="4"/>
  <c r="M9" i="4"/>
  <c r="L9" i="4"/>
  <c r="K9" i="4"/>
  <c r="J9" i="4"/>
  <c r="I9" i="4"/>
  <c r="G9" i="4"/>
  <c r="F9" i="4"/>
  <c r="E9" i="4"/>
  <c r="D9" i="4"/>
  <c r="N19" i="3"/>
  <c r="H19" i="3"/>
  <c r="O19" i="3" s="1"/>
  <c r="N18" i="3"/>
  <c r="H18" i="3"/>
  <c r="O18" i="3" s="1"/>
  <c r="N17" i="3"/>
  <c r="H17" i="3"/>
  <c r="O17" i="3" s="1"/>
  <c r="N16" i="3"/>
  <c r="H16" i="3"/>
  <c r="O16" i="3" s="1"/>
  <c r="O15" i="3"/>
  <c r="N15" i="3"/>
  <c r="H15" i="3"/>
  <c r="N14" i="3"/>
  <c r="H14" i="3"/>
  <c r="O14" i="3" s="1"/>
  <c r="N13" i="3"/>
  <c r="H13" i="3"/>
  <c r="O13" i="3" s="1"/>
  <c r="O12" i="3"/>
  <c r="N12" i="3"/>
  <c r="H12" i="3"/>
  <c r="N11" i="3"/>
  <c r="H11" i="3"/>
  <c r="O11" i="3" s="1"/>
  <c r="N10" i="3"/>
  <c r="H10" i="3"/>
  <c r="O10" i="3" s="1"/>
  <c r="M9" i="3"/>
  <c r="L9" i="3"/>
  <c r="K9" i="3"/>
  <c r="J9" i="3"/>
  <c r="I9" i="3"/>
  <c r="H9" i="3"/>
  <c r="G9" i="3"/>
  <c r="F9" i="3"/>
  <c r="E9" i="3"/>
  <c r="O9" i="3" s="1"/>
  <c r="D9" i="3"/>
  <c r="H9" i="4" l="1"/>
  <c r="O9" i="4" s="1"/>
  <c r="N9" i="3"/>
</calcChain>
</file>

<file path=xl/sharedStrings.xml><?xml version="1.0" encoding="utf-8"?>
<sst xmlns="http://schemas.openxmlformats.org/spreadsheetml/2006/main" count="513" uniqueCount="199">
  <si>
    <t>８　教　育　・　文　化</t>
    <rPh sb="2" eb="3">
      <t>キョウ</t>
    </rPh>
    <rPh sb="4" eb="5">
      <t>イク</t>
    </rPh>
    <rPh sb="8" eb="9">
      <t>ブン</t>
    </rPh>
    <rPh sb="10" eb="11">
      <t>カ</t>
    </rPh>
    <phoneticPr fontId="2"/>
  </si>
  <si>
    <t>小学校</t>
  </si>
  <si>
    <t>中学校</t>
  </si>
  <si>
    <t>令和２年</t>
    <rPh sb="0" eb="2">
      <t>レイワ</t>
    </rPh>
    <rPh sb="3" eb="4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</si>
  <si>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</si>
  <si>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</si>
  <si>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</si>
  <si>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</si>
  <si>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８－１　幼稚園</t>
    <phoneticPr fontId="2"/>
  </si>
  <si>
    <t>園数</t>
  </si>
  <si>
    <t>学級数</t>
  </si>
  <si>
    <t>年齢別園児数（人）</t>
  </si>
  <si>
    <t>教員数（人）</t>
  </si>
  <si>
    <t>年</t>
    <rPh sb="0" eb="1">
      <t>ネン</t>
    </rPh>
    <phoneticPr fontId="2"/>
  </si>
  <si>
    <t>総数</t>
    <rPh sb="0" eb="2">
      <t>ソウスウ</t>
    </rPh>
    <phoneticPr fontId="2"/>
  </si>
  <si>
    <t>３歳</t>
  </si>
  <si>
    <t>４歳</t>
  </si>
  <si>
    <t>５歳</t>
  </si>
  <si>
    <t>計</t>
    <rPh sb="0" eb="1">
      <t>ケイ</t>
    </rPh>
    <phoneticPr fontId="2"/>
  </si>
  <si>
    <t>男</t>
  </si>
  <si>
    <t>女</t>
  </si>
  <si>
    <t>計</t>
  </si>
  <si>
    <t>資料：企画経営課（学校基本調査（基準日５月１日））</t>
    <rPh sb="16" eb="19">
      <t>キジュンビ</t>
    </rPh>
    <phoneticPr fontId="2"/>
  </si>
  <si>
    <t>８－２　幼保連携型認定こども園</t>
    <rPh sb="4" eb="5">
      <t>ヨウ</t>
    </rPh>
    <rPh sb="5" eb="6">
      <t>タモツ</t>
    </rPh>
    <rPh sb="6" eb="9">
      <t>レンケイガタ</t>
    </rPh>
    <rPh sb="9" eb="11">
      <t>ニンテイ</t>
    </rPh>
    <rPh sb="14" eb="15">
      <t>エン</t>
    </rPh>
    <phoneticPr fontId="2"/>
  </si>
  <si>
    <t>学級数</t>
    <phoneticPr fontId="2"/>
  </si>
  <si>
    <t>認定区分別
（３～５歳児）</t>
    <rPh sb="0" eb="2">
      <t>ニンテイ</t>
    </rPh>
    <rPh sb="2" eb="4">
      <t>クブン</t>
    </rPh>
    <rPh sb="4" eb="5">
      <t>ベツ</t>
    </rPh>
    <rPh sb="10" eb="12">
      <t>サイジ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</si>
  <si>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</si>
  <si>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</si>
  <si>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</si>
  <si>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</si>
  <si>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</si>
  <si>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</si>
  <si>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合計</t>
    <rPh sb="0" eb="1">
      <t>ゴウ</t>
    </rPh>
    <rPh sb="1" eb="2">
      <t>ケイ</t>
    </rPh>
    <phoneticPr fontId="2"/>
  </si>
  <si>
    <t>1号</t>
    <rPh sb="1" eb="2">
      <t>ゴウ</t>
    </rPh>
    <phoneticPr fontId="2"/>
  </si>
  <si>
    <t>２号</t>
    <rPh sb="1" eb="2">
      <t>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</si>
  <si>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</si>
  <si>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</si>
  <si>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女</t>
    <phoneticPr fontId="2"/>
  </si>
  <si>
    <t>-</t>
  </si>
  <si>
    <t>-</t>
    <phoneticPr fontId="2"/>
  </si>
  <si>
    <t>注) 認定区分別欄の１号認定及び２号認定は、子ども・子育て支援法第19条第１項第１号及び第２号に規定する者に係る区分。</t>
    <rPh sb="3" eb="5">
      <t>ニンテイ</t>
    </rPh>
    <rPh sb="5" eb="7">
      <t>クブン</t>
    </rPh>
    <rPh sb="7" eb="8">
      <t>ベツ</t>
    </rPh>
    <rPh sb="8" eb="9">
      <t>ラン</t>
    </rPh>
    <rPh sb="11" eb="12">
      <t>ゴウ</t>
    </rPh>
    <rPh sb="12" eb="14">
      <t>ニンテイ</t>
    </rPh>
    <rPh sb="14" eb="15">
      <t>オヨ</t>
    </rPh>
    <rPh sb="17" eb="18">
      <t>ゴウ</t>
    </rPh>
    <rPh sb="18" eb="20">
      <t>ニンテイ</t>
    </rPh>
    <rPh sb="22" eb="23">
      <t>コ</t>
    </rPh>
    <rPh sb="26" eb="28">
      <t>コソダ</t>
    </rPh>
    <rPh sb="29" eb="31">
      <t>シエン</t>
    </rPh>
    <rPh sb="31" eb="32">
      <t>ホウ</t>
    </rPh>
    <rPh sb="32" eb="33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2" eb="43">
      <t>オヨ</t>
    </rPh>
    <rPh sb="46" eb="47">
      <t>ゴウ</t>
    </rPh>
    <phoneticPr fontId="2"/>
  </si>
  <si>
    <t>　 　（１号認定＝教育標準時間認定、２号認定＝満３歳以上・保育認定）</t>
    <rPh sb="5" eb="6">
      <t>ゴウ</t>
    </rPh>
    <rPh sb="6" eb="8">
      <t>ニンテイ</t>
    </rPh>
    <rPh sb="9" eb="11">
      <t>キョウイク</t>
    </rPh>
    <rPh sb="11" eb="13">
      <t>ヒョウジュン</t>
    </rPh>
    <rPh sb="13" eb="15">
      <t>ジカン</t>
    </rPh>
    <rPh sb="15" eb="17">
      <t>ニンテイ</t>
    </rPh>
    <rPh sb="19" eb="20">
      <t>ゴウ</t>
    </rPh>
    <rPh sb="20" eb="22">
      <t>ニンテイ</t>
    </rPh>
    <rPh sb="23" eb="24">
      <t>マン</t>
    </rPh>
    <rPh sb="25" eb="26">
      <t>サイ</t>
    </rPh>
    <rPh sb="26" eb="28">
      <t>イジョウ</t>
    </rPh>
    <rPh sb="29" eb="31">
      <t>ホイク</t>
    </rPh>
    <phoneticPr fontId="2"/>
  </si>
  <si>
    <t>８－３　小学校</t>
    <phoneticPr fontId="2"/>
  </si>
  <si>
    <t>年・学校名</t>
  </si>
  <si>
    <t>学校数</t>
  </si>
  <si>
    <t>児童数（人）</t>
  </si>
  <si>
    <t>職員数（人）</t>
  </si>
  <si>
    <t>１学級
あたり
児童数
（人）</t>
    <phoneticPr fontId="2"/>
  </si>
  <si>
    <t>教員１人
あたり
児童数
（人）</t>
    <phoneticPr fontId="2"/>
  </si>
  <si>
    <t>八條小学校</t>
  </si>
  <si>
    <t>潮止小学校</t>
  </si>
  <si>
    <t>八幡小学校</t>
  </si>
  <si>
    <t>大曽根小学校</t>
  </si>
  <si>
    <t>松之木小学校</t>
  </si>
  <si>
    <t>中川小学校</t>
  </si>
  <si>
    <t>八條北小学校</t>
  </si>
  <si>
    <t>大瀬小学校</t>
  </si>
  <si>
    <t>大原小学校</t>
  </si>
  <si>
    <t>柳之宮小学校</t>
  </si>
  <si>
    <t>資料：教育委員会学務課（５月１日現在）</t>
    <phoneticPr fontId="2"/>
  </si>
  <si>
    <t xml:space="preserve"> </t>
  </si>
  <si>
    <t>８－４　中学校</t>
    <phoneticPr fontId="2"/>
  </si>
  <si>
    <t>生徒数（人）</t>
  </si>
  <si>
    <t>１学級
あたり
生徒数
（人）</t>
    <rPh sb="8" eb="10">
      <t>セイト</t>
    </rPh>
    <phoneticPr fontId="2"/>
  </si>
  <si>
    <t>教員１人
あたり
生徒数
（人）</t>
    <rPh sb="9" eb="11">
      <t>セイト</t>
    </rPh>
    <phoneticPr fontId="2"/>
  </si>
  <si>
    <t>八潮中学校</t>
  </si>
  <si>
    <t>大原中学校</t>
  </si>
  <si>
    <t>八條中学校</t>
  </si>
  <si>
    <t>八幡中学校</t>
  </si>
  <si>
    <t>潮止中学校</t>
  </si>
  <si>
    <t>８－５　中学校卒業後の進路状況</t>
    <phoneticPr fontId="2"/>
  </si>
  <si>
    <t>年</t>
  </si>
  <si>
    <t>卒業者数</t>
    <phoneticPr fontId="2"/>
  </si>
  <si>
    <t>進学者
（就職進学者を含む）</t>
    <phoneticPr fontId="2"/>
  </si>
  <si>
    <t>就 職 者</t>
  </si>
  <si>
    <t>そ の 他</t>
  </si>
  <si>
    <t>総数</t>
  </si>
  <si>
    <t>注）各種学校、専修学校、公共職業能力開発施設等入学者は進学者に含む。</t>
    <rPh sb="16" eb="18">
      <t>ノウリョク</t>
    </rPh>
    <rPh sb="18" eb="20">
      <t>カイハツ</t>
    </rPh>
    <rPh sb="20" eb="22">
      <t>シセツ</t>
    </rPh>
    <phoneticPr fontId="2"/>
  </si>
  <si>
    <t>８－６　高等学校</t>
    <phoneticPr fontId="2"/>
  </si>
  <si>
    <t>学校数</t>
    <rPh sb="0" eb="2">
      <t>ガッコウ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</si>
  <si>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</si>
  <si>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教員数（人）</t>
    <phoneticPr fontId="2"/>
  </si>
  <si>
    <t>八潮高等学校</t>
  </si>
  <si>
    <t>八潮南高等学校</t>
  </si>
  <si>
    <t>資料：八潮高等学校、八潮南高等学校（５月１日現在）</t>
    <phoneticPr fontId="2"/>
  </si>
  <si>
    <t>８－７　年齢別身長の平均値</t>
    <phoneticPr fontId="2"/>
  </si>
  <si>
    <t>単位：㎝</t>
  </si>
  <si>
    <t>年  齢</t>
  </si>
  <si>
    <t>市 平 均</t>
  </si>
  <si>
    <t>県 平 均</t>
  </si>
  <si>
    <t>全 国 平 均</t>
  </si>
  <si>
    <t>男子</t>
  </si>
  <si>
    <t>女子</t>
  </si>
  <si>
    <t>６歳</t>
  </si>
  <si>
    <t>７歳</t>
  </si>
  <si>
    <t>８歳</t>
  </si>
  <si>
    <t>９歳</t>
    <phoneticPr fontId="2"/>
  </si>
  <si>
    <t>１０歳</t>
    <phoneticPr fontId="2"/>
  </si>
  <si>
    <t>１１歳</t>
    <phoneticPr fontId="2"/>
  </si>
  <si>
    <t>１２歳</t>
    <phoneticPr fontId="2"/>
  </si>
  <si>
    <t>１３歳</t>
    <phoneticPr fontId="2"/>
  </si>
  <si>
    <t>１４歳</t>
    <phoneticPr fontId="2"/>
  </si>
  <si>
    <t>資料：教育委員会学務課（令和５年度）</t>
    <rPh sb="12" eb="14">
      <t>レイワ</t>
    </rPh>
    <rPh sb="15" eb="17">
      <t>ネンド</t>
    </rPh>
    <phoneticPr fontId="2"/>
  </si>
  <si>
    <t>注）ただし県平均・国平均は令和４年度の値。</t>
    <rPh sb="13" eb="15">
      <t>レイワ</t>
    </rPh>
    <phoneticPr fontId="2"/>
  </si>
  <si>
    <t>８－８　年齢別体重の平均値</t>
    <phoneticPr fontId="2"/>
  </si>
  <si>
    <t>単位：㎏</t>
  </si>
  <si>
    <t>資料：教育委員会学務課（令和５年度）</t>
    <rPh sb="12" eb="14">
      <t>レイワ</t>
    </rPh>
    <phoneticPr fontId="2"/>
  </si>
  <si>
    <t>８－９　八幡図書館利用状況</t>
    <phoneticPr fontId="2"/>
  </si>
  <si>
    <t>年 度</t>
  </si>
  <si>
    <t>入館者数（人）</t>
  </si>
  <si>
    <t>貸出者数（人）</t>
    <rPh sb="0" eb="4">
      <t>カシダシシャスウ</t>
    </rPh>
    <phoneticPr fontId="2"/>
  </si>
  <si>
    <t>貸出点数（点）</t>
  </si>
  <si>
    <t>開館日数（日）</t>
  </si>
  <si>
    <t>令和元年</t>
    <rPh sb="0" eb="2">
      <t>レイワ</t>
    </rPh>
    <rPh sb="2" eb="4">
      <t>ガンネン</t>
    </rPh>
    <phoneticPr fontId="2"/>
  </si>
  <si>
    <t>２年</t>
    <rPh sb="1" eb="2">
      <t>トシ</t>
    </rPh>
    <phoneticPr fontId="2"/>
  </si>
  <si>
    <t>３年</t>
    <rPh sb="1" eb="2">
      <t>トシ</t>
    </rPh>
    <phoneticPr fontId="2"/>
  </si>
  <si>
    <t>４年</t>
    <rPh sb="1" eb="2">
      <t>トシ</t>
    </rPh>
    <phoneticPr fontId="2"/>
  </si>
  <si>
    <t>５年</t>
    <rPh sb="1" eb="2">
      <t>トシ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</si>
  <si>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</si>
  <si>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</si>
  <si>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</si>
  <si>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</si>
  <si>
    <t>８月</t>
  </si>
  <si>
    <t>９月</t>
  </si>
  <si>
    <t>１０月</t>
  </si>
  <si>
    <t>１１月</t>
  </si>
  <si>
    <t>１２月</t>
  </si>
  <si>
    <t>１月</t>
  </si>
  <si>
    <t>２月</t>
    <rPh sb="1" eb="2">
      <t>ガツ</t>
    </rPh>
    <phoneticPr fontId="2"/>
  </si>
  <si>
    <t>３月</t>
    <rPh sb="1" eb="2">
      <t>ガツ</t>
    </rPh>
    <phoneticPr fontId="2"/>
  </si>
  <si>
    <t>資料：りらーと八幡（図書館）</t>
    <phoneticPr fontId="2"/>
  </si>
  <si>
    <t>注）令和３年７月１日～令和４年３月31日は、大規模改修工事に伴い休館のため利用実績なし。</t>
    <rPh sb="0" eb="1">
      <t>チュウ</t>
    </rPh>
    <rPh sb="2" eb="4">
      <t>レイワ</t>
    </rPh>
    <rPh sb="5" eb="6">
      <t>ネン</t>
    </rPh>
    <rPh sb="7" eb="8">
      <t>ツキ</t>
    </rPh>
    <rPh sb="9" eb="10">
      <t>ニチ</t>
    </rPh>
    <rPh sb="11" eb="13">
      <t>レイワ</t>
    </rPh>
    <rPh sb="14" eb="15">
      <t>ネン</t>
    </rPh>
    <rPh sb="16" eb="17">
      <t>ツキ</t>
    </rPh>
    <rPh sb="19" eb="20">
      <t>ニチ</t>
    </rPh>
    <rPh sb="22" eb="25">
      <t>ダイキボ</t>
    </rPh>
    <rPh sb="25" eb="27">
      <t>カイシュウ</t>
    </rPh>
    <rPh sb="27" eb="29">
      <t>コウジ</t>
    </rPh>
    <rPh sb="30" eb="31">
      <t>トモナ</t>
    </rPh>
    <rPh sb="32" eb="34">
      <t>キュウカン</t>
    </rPh>
    <rPh sb="37" eb="39">
      <t>リヨウ</t>
    </rPh>
    <rPh sb="39" eb="41">
      <t>ジッセキ</t>
    </rPh>
    <phoneticPr fontId="2"/>
  </si>
  <si>
    <t>８－１０　八條図書館利用状況</t>
    <phoneticPr fontId="2"/>
  </si>
  <si>
    <t>令和元年</t>
    <rPh sb="0" eb="2">
      <t>レイワ</t>
    </rPh>
    <rPh sb="2" eb="3">
      <t>ガン</t>
    </rPh>
    <rPh sb="3" eb="4">
      <t>ドシ</t>
    </rPh>
    <phoneticPr fontId="2"/>
  </si>
  <si>
    <t>２年</t>
    <rPh sb="1" eb="2">
      <t>ネン</t>
    </rPh>
    <phoneticPr fontId="2"/>
  </si>
  <si>
    <t>１月</t>
    <rPh sb="1" eb="2">
      <t>ガツ</t>
    </rPh>
    <phoneticPr fontId="2"/>
  </si>
  <si>
    <t>資料：りらーと八條（図書館）</t>
    <phoneticPr fontId="2"/>
  </si>
  <si>
    <t>８－１１　駅前出張所図書窓口利用状況</t>
    <phoneticPr fontId="2"/>
  </si>
  <si>
    <t>貸出者数（人）</t>
    <rPh sb="0" eb="2">
      <t>カシダシ</t>
    </rPh>
    <phoneticPr fontId="2"/>
  </si>
  <si>
    <t>資料：駅前出張所図書窓口(平成22年７月１日開設）</t>
  </si>
  <si>
    <t>８－１２　八幡公民館利用状況</t>
    <phoneticPr fontId="2"/>
  </si>
  <si>
    <t>単位：人</t>
  </si>
  <si>
    <t>総 計</t>
  </si>
  <si>
    <t>研修室１
（旧 研修室）</t>
    <rPh sb="6" eb="7">
      <t>キュウ</t>
    </rPh>
    <rPh sb="8" eb="11">
      <t>ケンシュウシツ</t>
    </rPh>
    <phoneticPr fontId="2"/>
  </si>
  <si>
    <t>研修室２
（旧 第二会議室）</t>
    <rPh sb="0" eb="3">
      <t>ケンシュウシツ</t>
    </rPh>
    <rPh sb="6" eb="7">
      <t>キュウ</t>
    </rPh>
    <rPh sb="8" eb="13">
      <t>ダイニカイギシツ</t>
    </rPh>
    <phoneticPr fontId="2"/>
  </si>
  <si>
    <t>多目的室１
（旧 第一会議室）</t>
    <rPh sb="0" eb="3">
      <t>タモクテキ</t>
    </rPh>
    <rPh sb="3" eb="4">
      <t>シツ</t>
    </rPh>
    <rPh sb="7" eb="8">
      <t>キュウ</t>
    </rPh>
    <rPh sb="9" eb="14">
      <t>ダイイチカイギシツ</t>
    </rPh>
    <phoneticPr fontId="2"/>
  </si>
  <si>
    <t>多目的室２
（旧 視聴覚室）</t>
    <rPh sb="0" eb="3">
      <t>タモクテキ</t>
    </rPh>
    <rPh sb="3" eb="4">
      <t>シツ</t>
    </rPh>
    <rPh sb="7" eb="8">
      <t>キュウ</t>
    </rPh>
    <rPh sb="9" eb="13">
      <t>シチョウカクシツ</t>
    </rPh>
    <phoneticPr fontId="2"/>
  </si>
  <si>
    <t>和室</t>
  </si>
  <si>
    <t>調理室</t>
  </si>
  <si>
    <t>資料：りらーと八幡（公民館）</t>
    <rPh sb="10" eb="13">
      <t>コウミンカン</t>
    </rPh>
    <phoneticPr fontId="2"/>
  </si>
  <si>
    <t>注）1 令和３年７月１日～令和４年３月31日は、大規模改修工事に伴い休館のため利用実績なし。</t>
    <rPh sb="0" eb="1">
      <t>チュウ</t>
    </rPh>
    <rPh sb="4" eb="6">
      <t>レイワ</t>
    </rPh>
    <rPh sb="7" eb="8">
      <t>ネン</t>
    </rPh>
    <rPh sb="9" eb="10">
      <t>ツキ</t>
    </rPh>
    <rPh sb="11" eb="12">
      <t>ニチ</t>
    </rPh>
    <rPh sb="13" eb="15">
      <t>レイワ</t>
    </rPh>
    <rPh sb="16" eb="17">
      <t>ネン</t>
    </rPh>
    <rPh sb="18" eb="19">
      <t>ツキ</t>
    </rPh>
    <rPh sb="21" eb="22">
      <t>ニチ</t>
    </rPh>
    <rPh sb="24" eb="27">
      <t>ダイキボ</t>
    </rPh>
    <rPh sb="27" eb="29">
      <t>カイシュウ</t>
    </rPh>
    <rPh sb="29" eb="31">
      <t>コウジ</t>
    </rPh>
    <rPh sb="32" eb="33">
      <t>トモナ</t>
    </rPh>
    <rPh sb="34" eb="36">
      <t>キュウカン</t>
    </rPh>
    <rPh sb="39" eb="41">
      <t>リヨウ</t>
    </rPh>
    <rPh sb="41" eb="43">
      <t>ジッセキ</t>
    </rPh>
    <phoneticPr fontId="2"/>
  </si>
  <si>
    <t xml:space="preserve">     2 令和４年４月１日より研修室を研修室１、第一会議室を多目的室、第二会議室を研修室２、</t>
    <rPh sb="7" eb="9">
      <t>レイワ</t>
    </rPh>
    <rPh sb="10" eb="11">
      <t>ネン</t>
    </rPh>
    <rPh sb="12" eb="13">
      <t>ツキ</t>
    </rPh>
    <rPh sb="14" eb="15">
      <t>ニチ</t>
    </rPh>
    <rPh sb="17" eb="20">
      <t>ケンシュウシツ</t>
    </rPh>
    <rPh sb="21" eb="24">
      <t>ケンシュウシツ</t>
    </rPh>
    <rPh sb="26" eb="27">
      <t>ダイ</t>
    </rPh>
    <rPh sb="27" eb="28">
      <t>イチ</t>
    </rPh>
    <rPh sb="28" eb="31">
      <t>カイギシツ</t>
    </rPh>
    <rPh sb="32" eb="36">
      <t>タモクテキシツ</t>
    </rPh>
    <rPh sb="37" eb="39">
      <t>ダイニ</t>
    </rPh>
    <rPh sb="39" eb="42">
      <t>カイギシツ</t>
    </rPh>
    <rPh sb="43" eb="46">
      <t>ケンシュウシツ</t>
    </rPh>
    <phoneticPr fontId="2"/>
  </si>
  <si>
    <t>　　　 視聴覚室を多目的室２に変更。</t>
    <rPh sb="15" eb="17">
      <t>ヘンコウ</t>
    </rPh>
    <phoneticPr fontId="2"/>
  </si>
  <si>
    <t>８－１３　八條公民館利用状況</t>
    <phoneticPr fontId="2"/>
  </si>
  <si>
    <t>総計</t>
  </si>
  <si>
    <t>大ホール</t>
  </si>
  <si>
    <t>会議室１</t>
    <phoneticPr fontId="2"/>
  </si>
  <si>
    <t>会議室２</t>
    <phoneticPr fontId="2"/>
  </si>
  <si>
    <t>和室１</t>
    <phoneticPr fontId="2"/>
  </si>
  <si>
    <t>和室２</t>
  </si>
  <si>
    <t>２年</t>
    <rPh sb="1" eb="2">
      <t>ドシ</t>
    </rPh>
    <phoneticPr fontId="2"/>
  </si>
  <si>
    <t>資料：りらーと八條（公民館）</t>
    <rPh sb="10" eb="13">
      <t>コウミンカン</t>
    </rPh>
    <phoneticPr fontId="2"/>
  </si>
  <si>
    <t>８－１４　勤労者福祉・スポーツセンター利用状況</t>
    <phoneticPr fontId="2"/>
  </si>
  <si>
    <t>単位：人</t>
    <phoneticPr fontId="2"/>
  </si>
  <si>
    <t>ホーム計</t>
  </si>
  <si>
    <t>多目的室
（旧 調理室）</t>
    <rPh sb="0" eb="4">
      <t>タモクテキシツ</t>
    </rPh>
    <rPh sb="6" eb="7">
      <t>キュウ</t>
    </rPh>
    <rPh sb="8" eb="11">
      <t>チョウリシツ</t>
    </rPh>
    <phoneticPr fontId="2"/>
  </si>
  <si>
    <t>軽運動室</t>
  </si>
  <si>
    <t>音楽室</t>
  </si>
  <si>
    <t>研修室</t>
  </si>
  <si>
    <t>体育センター</t>
  </si>
  <si>
    <t>１０月</t>
    <phoneticPr fontId="2"/>
  </si>
  <si>
    <t>１１月</t>
    <phoneticPr fontId="2"/>
  </si>
  <si>
    <t>１２月</t>
    <rPh sb="2" eb="3">
      <t>ガツ</t>
    </rPh>
    <phoneticPr fontId="2"/>
  </si>
  <si>
    <t>資料：ゆまにて（勤労者福祉・スポーツセンター）</t>
    <phoneticPr fontId="2"/>
  </si>
  <si>
    <t>注）1 令和５年度より施設名を勤労者福祉・スポーツセンターに変更</t>
    <rPh sb="0" eb="1">
      <t>チュウ</t>
    </rPh>
    <rPh sb="4" eb="6">
      <t>レイワ</t>
    </rPh>
    <rPh sb="7" eb="9">
      <t>ネンド</t>
    </rPh>
    <rPh sb="11" eb="14">
      <t>シセツメイ</t>
    </rPh>
    <rPh sb="15" eb="20">
      <t>キンロウシャフクシ</t>
    </rPh>
    <rPh sb="30" eb="32">
      <t>ヘンコウ</t>
    </rPh>
    <phoneticPr fontId="29"/>
  </si>
  <si>
    <r>
      <rPr>
        <sz val="10"/>
        <color theme="0"/>
        <rFont val="ＭＳ Ｐ明朝"/>
        <family val="1"/>
        <charset val="128"/>
      </rPr>
      <t>注）</t>
    </r>
    <r>
      <rPr>
        <sz val="10"/>
        <color theme="1"/>
        <rFont val="ＭＳ Ｐ明朝"/>
        <family val="1"/>
        <charset val="128"/>
      </rPr>
      <t>2 令和５年度より調理室を多目的室に改修</t>
    </r>
    <rPh sb="0" eb="1">
      <t>チュウ</t>
    </rPh>
    <rPh sb="4" eb="6">
      <t>レイワ</t>
    </rPh>
    <rPh sb="7" eb="9">
      <t>ネンド</t>
    </rPh>
    <rPh sb="11" eb="14">
      <t>チョウリシツ</t>
    </rPh>
    <rPh sb="15" eb="19">
      <t>タモクテキシツ</t>
    </rPh>
    <rPh sb="20" eb="22">
      <t>カイシュウ</t>
    </rPh>
    <phoneticPr fontId="29"/>
  </si>
  <si>
    <t>８－１５　市民文化会館利用状況</t>
    <phoneticPr fontId="2"/>
  </si>
  <si>
    <t>ホール</t>
  </si>
  <si>
    <t>練習室</t>
  </si>
  <si>
    <t>会議室</t>
  </si>
  <si>
    <t>展示室</t>
  </si>
  <si>
    <t>勤労福祉センター</t>
  </si>
  <si>
    <t>資料：八潮メセナ（八潮市民文化会館・勤労福祉センター）</t>
    <phoneticPr fontId="2"/>
  </si>
  <si>
    <t>８－１６　やしお生涯楽習館利用状況</t>
    <phoneticPr fontId="2"/>
  </si>
  <si>
    <t>多目的ホール</t>
  </si>
  <si>
    <t>映　像ホール</t>
  </si>
  <si>
    <t>陶芸室</t>
  </si>
  <si>
    <t>工作室</t>
  </si>
  <si>
    <t>絵画室</t>
  </si>
  <si>
    <t>和 室</t>
  </si>
  <si>
    <t>セミナー室　</t>
  </si>
  <si>
    <t>資料：やしお生涯楽習館</t>
  </si>
  <si>
    <t>８－１７　資料館利用状況</t>
    <phoneticPr fontId="2"/>
  </si>
  <si>
    <t>入館者数</t>
  </si>
  <si>
    <t>視聴覚
講座室</t>
    <phoneticPr fontId="2"/>
  </si>
  <si>
    <t>学習室</t>
  </si>
  <si>
    <t>企画展示室</t>
  </si>
  <si>
    <t>古民家</t>
  </si>
  <si>
    <t>資料：八潮市立資料館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</si>
</sst>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;&quot;△ &quot;#,##0"/>
    <numFmt numFmtId="177" formatCode="#,##0.0;&quot;△ &quot;#,##0.0"/>
    <numFmt numFmtId="178" formatCode="0.0"/>
    <numFmt numFmtId="179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FF00"/>
      <name val="ＭＳ Ｐ明朝"/>
      <family val="1"/>
      <charset val="128"/>
    </font>
    <font>
      <b/>
      <sz val="11"/>
      <color rgb="FFFFFF00"/>
      <name val="ＭＳ Ｐ明朝"/>
      <family val="1"/>
      <charset val="128"/>
    </font>
    <font>
      <sz val="11"/>
      <color rgb="FF92D05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0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</cellStyleXfs>
  <cellXfs count="37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 shrinkToFit="1"/>
    </xf>
    <xf numFmtId="176" fontId="5" fillId="0" borderId="0" xfId="1" applyNumberFormat="1" applyFont="1" applyBorder="1" applyAlignment="1">
      <alignment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6" fillId="0" borderId="0" xfId="3" applyNumberFormat="1" applyFont="1" applyBorder="1" applyAlignment="1">
      <alignment vertical="center" shrinkToFit="1"/>
    </xf>
    <xf numFmtId="176" fontId="7" fillId="0" borderId="0" xfId="3" applyNumberFormat="1" applyFont="1" applyFill="1" applyBorder="1" applyAlignment="1">
      <alignment vertical="center" shrinkToFit="1"/>
    </xf>
    <xf numFmtId="0" fontId="9" fillId="0" borderId="0" xfId="4" applyFont="1" applyAlignment="1" applyProtection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38" fontId="11" fillId="0" borderId="0" xfId="0" applyNumberFormat="1" applyFont="1"/>
    <xf numFmtId="0" fontId="12" fillId="0" borderId="0" xfId="4" applyFont="1" applyAlignment="1" applyProtection="1"/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7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255"/>
    </xf>
    <xf numFmtId="0" fontId="6" fillId="3" borderId="2" xfId="0" applyFont="1" applyFill="1" applyBorder="1" applyAlignment="1">
      <alignment horizontal="centerContinuous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3" fillId="0" borderId="0" xfId="0" applyFont="1"/>
    <xf numFmtId="0" fontId="6" fillId="0" borderId="0" xfId="0" applyFont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38" fontId="11" fillId="0" borderId="0" xfId="1" applyFont="1" applyFill="1" applyBorder="1"/>
    <xf numFmtId="0" fontId="14" fillId="0" borderId="11" xfId="0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11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0" fillId="0" borderId="16" xfId="0" applyFont="1" applyBorder="1"/>
    <xf numFmtId="0" fontId="12" fillId="0" borderId="0" xfId="4" applyFont="1" applyAlignment="1" applyProtection="1">
      <alignment vertical="center"/>
    </xf>
    <xf numFmtId="0" fontId="6" fillId="2" borderId="12" xfId="0" applyFont="1" applyFill="1" applyBorder="1" applyAlignment="1">
      <alignment horizontal="center" vertical="center" textRotation="255" shrinkToFit="1"/>
    </xf>
    <xf numFmtId="0" fontId="6" fillId="2" borderId="15" xfId="0" applyFont="1" applyFill="1" applyBorder="1" applyAlignment="1">
      <alignment horizontal="centerContinuous" vertical="center" wrapText="1"/>
    </xf>
    <xf numFmtId="0" fontId="6" fillId="2" borderId="15" xfId="0" applyFont="1" applyFill="1" applyBorder="1" applyAlignment="1">
      <alignment horizontal="centerContinuous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15" xfId="0" applyFont="1" applyFill="1" applyBorder="1" applyAlignment="1">
      <alignment horizontal="centerContinuous" vertical="center"/>
    </xf>
    <xf numFmtId="0" fontId="6" fillId="3" borderId="12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textRotation="255" shrinkToFit="1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176" fontId="6" fillId="0" borderId="7" xfId="0" applyNumberFormat="1" applyFont="1" applyBorder="1" applyAlignment="1">
      <alignment vertical="center" shrinkToFit="1"/>
    </xf>
    <xf numFmtId="176" fontId="6" fillId="0" borderId="7" xfId="0" applyNumberFormat="1" applyFont="1" applyBorder="1" applyAlignment="1">
      <alignment horizontal="right" vertical="center" shrinkToFit="1"/>
    </xf>
    <xf numFmtId="41" fontId="6" fillId="0" borderId="7" xfId="0" applyNumberFormat="1" applyFont="1" applyBorder="1" applyAlignment="1">
      <alignment horizontal="right" vertical="center" shrinkToFit="1"/>
    </xf>
    <xf numFmtId="41" fontId="11" fillId="0" borderId="0" xfId="0" applyNumberFormat="1" applyFont="1"/>
    <xf numFmtId="38" fontId="11" fillId="0" borderId="0" xfId="1" applyFont="1" applyBorder="1"/>
    <xf numFmtId="41" fontId="11" fillId="0" borderId="0" xfId="0" applyNumberFormat="1" applyFont="1"/>
    <xf numFmtId="41" fontId="11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 shrinkToFit="1"/>
    </xf>
    <xf numFmtId="176" fontId="6" fillId="0" borderId="0" xfId="1" applyNumberFormat="1" applyFont="1" applyBorder="1" applyAlignment="1">
      <alignment horizontal="right" vertical="center" shrinkToFit="1"/>
    </xf>
    <xf numFmtId="176" fontId="6" fillId="0" borderId="0" xfId="0" applyNumberFormat="1" applyFont="1" applyAlignment="1">
      <alignment vertical="center" shrinkToFit="1"/>
    </xf>
    <xf numFmtId="41" fontId="6" fillId="0" borderId="0" xfId="0" applyNumberFormat="1" applyFont="1" applyAlignment="1">
      <alignment horizontal="righ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0" fontId="14" fillId="0" borderId="9" xfId="0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 shrinkToFit="1"/>
    </xf>
    <xf numFmtId="176" fontId="14" fillId="0" borderId="11" xfId="1" applyNumberFormat="1" applyFont="1" applyBorder="1" applyAlignment="1">
      <alignment horizontal="right" vertical="center" shrinkToFit="1"/>
    </xf>
    <xf numFmtId="176" fontId="14" fillId="0" borderId="11" xfId="0" applyNumberFormat="1" applyFont="1" applyBorder="1" applyAlignment="1">
      <alignment vertical="center" shrinkToFit="1"/>
    </xf>
    <xf numFmtId="41" fontId="14" fillId="0" borderId="11" xfId="0" applyNumberFormat="1" applyFont="1" applyBorder="1" applyAlignment="1">
      <alignment horizontal="right" vertical="center" shrinkToFit="1"/>
    </xf>
    <xf numFmtId="0" fontId="17" fillId="0" borderId="0" xfId="0" applyFont="1" applyAlignment="1">
      <alignment vertical="center"/>
    </xf>
    <xf numFmtId="0" fontId="12" fillId="0" borderId="0" xfId="4" applyFont="1" applyFill="1" applyBorder="1" applyAlignment="1" applyProtection="1"/>
    <xf numFmtId="0" fontId="13" fillId="0" borderId="11" xfId="0" applyFont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right" vertical="center" shrinkToFit="1"/>
    </xf>
    <xf numFmtId="176" fontId="6" fillId="0" borderId="7" xfId="1" applyNumberFormat="1" applyFont="1" applyBorder="1" applyAlignment="1">
      <alignment vertical="center" shrinkToFit="1"/>
    </xf>
    <xf numFmtId="177" fontId="6" fillId="0" borderId="7" xfId="0" applyNumberFormat="1" applyFont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 shrinkToFit="1"/>
    </xf>
    <xf numFmtId="177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176" fontId="6" fillId="0" borderId="8" xfId="2" applyNumberFormat="1" applyFont="1" applyBorder="1" applyAlignment="1">
      <alignment vertical="center" shrinkToFit="1"/>
    </xf>
    <xf numFmtId="176" fontId="6" fillId="0" borderId="0" xfId="2" applyNumberFormat="1" applyFont="1" applyAlignment="1">
      <alignment vertical="center" shrinkToFit="1"/>
    </xf>
    <xf numFmtId="177" fontId="6" fillId="0" borderId="0" xfId="2" applyNumberFormat="1" applyFont="1" applyAlignment="1">
      <alignment vertical="center" shrinkToFit="1"/>
    </xf>
    <xf numFmtId="176" fontId="6" fillId="0" borderId="0" xfId="3" applyNumberFormat="1" applyFont="1" applyFill="1" applyBorder="1" applyAlignment="1">
      <alignment vertical="center" shrinkToFit="1"/>
    </xf>
    <xf numFmtId="0" fontId="18" fillId="0" borderId="11" xfId="0" applyFont="1" applyBorder="1" applyAlignment="1">
      <alignment horizontal="right" vertical="center" shrinkToFit="1"/>
    </xf>
    <xf numFmtId="176" fontId="14" fillId="0" borderId="18" xfId="2" applyNumberFormat="1" applyFont="1" applyBorder="1" applyAlignment="1">
      <alignment vertical="center" shrinkToFit="1"/>
    </xf>
    <xf numFmtId="176" fontId="14" fillId="0" borderId="19" xfId="2" applyNumberFormat="1" applyFont="1" applyBorder="1" applyAlignment="1">
      <alignment vertical="center" shrinkToFit="1"/>
    </xf>
    <xf numFmtId="176" fontId="14" fillId="0" borderId="19" xfId="3" applyNumberFormat="1" applyFont="1" applyFill="1" applyBorder="1" applyAlignment="1">
      <alignment vertical="center" shrinkToFit="1"/>
    </xf>
    <xf numFmtId="177" fontId="14" fillId="0" borderId="19" xfId="2" applyNumberFormat="1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176" fontId="19" fillId="0" borderId="20" xfId="3" applyNumberFormat="1" applyFont="1" applyBorder="1" applyAlignment="1">
      <alignment horizontal="right" vertical="center" shrinkToFit="1"/>
    </xf>
    <xf numFmtId="176" fontId="19" fillId="0" borderId="0" xfId="2" applyNumberFormat="1" applyFont="1" applyAlignment="1">
      <alignment vertical="center" shrinkToFit="1"/>
    </xf>
    <xf numFmtId="176" fontId="19" fillId="0" borderId="0" xfId="3" applyNumberFormat="1" applyFont="1" applyFill="1" applyBorder="1" applyAlignment="1">
      <alignment vertical="center" shrinkToFit="1"/>
    </xf>
    <xf numFmtId="176" fontId="19" fillId="0" borderId="0" xfId="3" applyNumberFormat="1" applyFont="1" applyFill="1" applyBorder="1" applyAlignment="1">
      <alignment horizontal="right" vertical="center" shrinkToFit="1"/>
    </xf>
    <xf numFmtId="176" fontId="19" fillId="0" borderId="7" xfId="3" applyNumberFormat="1" applyFont="1" applyFill="1" applyBorder="1" applyAlignment="1">
      <alignment horizontal="right" vertical="center" shrinkToFit="1"/>
    </xf>
    <xf numFmtId="177" fontId="19" fillId="0" borderId="0" xfId="2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6" fontId="19" fillId="0" borderId="22" xfId="3" applyNumberFormat="1" applyFont="1" applyBorder="1" applyAlignment="1">
      <alignment horizontal="right" vertical="center" shrinkToFit="1"/>
    </xf>
    <xf numFmtId="176" fontId="19" fillId="0" borderId="23" xfId="2" applyNumberFormat="1" applyFont="1" applyBorder="1" applyAlignment="1">
      <alignment vertical="center" shrinkToFit="1"/>
    </xf>
    <xf numFmtId="176" fontId="19" fillId="0" borderId="23" xfId="3" applyNumberFormat="1" applyFont="1" applyFill="1" applyBorder="1" applyAlignment="1">
      <alignment vertical="center" shrinkToFit="1"/>
    </xf>
    <xf numFmtId="176" fontId="19" fillId="0" borderId="23" xfId="3" applyNumberFormat="1" applyFont="1" applyFill="1" applyBorder="1" applyAlignment="1">
      <alignment horizontal="right" vertical="center" shrinkToFit="1"/>
    </xf>
    <xf numFmtId="177" fontId="19" fillId="0" borderId="23" xfId="2" applyNumberFormat="1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176" fontId="19" fillId="0" borderId="18" xfId="3" applyNumberFormat="1" applyFont="1" applyBorder="1" applyAlignment="1">
      <alignment horizontal="right" vertical="center" shrinkToFit="1"/>
    </xf>
    <xf numFmtId="176" fontId="19" fillId="0" borderId="19" xfId="2" applyNumberFormat="1" applyFont="1" applyBorder="1" applyAlignment="1">
      <alignment vertical="center" shrinkToFit="1"/>
    </xf>
    <xf numFmtId="176" fontId="19" fillId="0" borderId="19" xfId="3" applyNumberFormat="1" applyFont="1" applyFill="1" applyBorder="1" applyAlignment="1">
      <alignment vertical="center" shrinkToFit="1"/>
    </xf>
    <xf numFmtId="176" fontId="19" fillId="0" borderId="19" xfId="3" applyNumberFormat="1" applyFont="1" applyFill="1" applyBorder="1" applyAlignment="1">
      <alignment horizontal="right" vertical="center" shrinkToFit="1"/>
    </xf>
    <xf numFmtId="177" fontId="19" fillId="0" borderId="19" xfId="2" applyNumberFormat="1" applyFont="1" applyBorder="1" applyAlignment="1">
      <alignment vertical="center" shrinkToFit="1"/>
    </xf>
    <xf numFmtId="38" fontId="6" fillId="0" borderId="0" xfId="1" applyFont="1"/>
    <xf numFmtId="178" fontId="6" fillId="0" borderId="0" xfId="0" applyNumberFormat="1" applyFont="1"/>
    <xf numFmtId="38" fontId="11" fillId="0" borderId="0" xfId="1" applyFont="1"/>
    <xf numFmtId="178" fontId="11" fillId="0" borderId="0" xfId="0" applyNumberFormat="1" applyFont="1"/>
    <xf numFmtId="0" fontId="6" fillId="2" borderId="15" xfId="0" applyFont="1" applyFill="1" applyBorder="1" applyAlignment="1">
      <alignment horizontal="center" vertical="center" textRotation="255"/>
    </xf>
    <xf numFmtId="0" fontId="6" fillId="3" borderId="15" xfId="0" applyFont="1" applyFill="1" applyBorder="1" applyAlignment="1">
      <alignment horizontal="center" vertical="center"/>
    </xf>
    <xf numFmtId="177" fontId="6" fillId="0" borderId="0" xfId="1" applyNumberFormat="1" applyFont="1" applyBorder="1" applyAlignment="1">
      <alignment vertical="center" shrinkToFit="1"/>
    </xf>
    <xf numFmtId="176" fontId="6" fillId="0" borderId="8" xfId="3" applyNumberFormat="1" applyFont="1" applyBorder="1" applyAlignment="1">
      <alignment vertical="center" shrinkToFit="1"/>
    </xf>
    <xf numFmtId="177" fontId="6" fillId="0" borderId="0" xfId="3" applyNumberFormat="1" applyFont="1" applyBorder="1" applyAlignment="1">
      <alignment vertical="center" shrinkToFit="1"/>
    </xf>
    <xf numFmtId="0" fontId="18" fillId="0" borderId="11" xfId="0" applyFont="1" applyBorder="1" applyAlignment="1">
      <alignment horizontal="right" vertical="center"/>
    </xf>
    <xf numFmtId="176" fontId="14" fillId="0" borderId="18" xfId="3" applyNumberFormat="1" applyFont="1" applyFill="1" applyBorder="1" applyAlignment="1">
      <alignment vertical="center" shrinkToFit="1"/>
    </xf>
    <xf numFmtId="177" fontId="14" fillId="0" borderId="19" xfId="3" applyNumberFormat="1" applyFont="1" applyBorder="1" applyAlignment="1">
      <alignment vertical="center" shrinkToFit="1"/>
    </xf>
    <xf numFmtId="0" fontId="6" fillId="0" borderId="7" xfId="0" applyFont="1" applyBorder="1" applyAlignment="1">
      <alignment vertical="center"/>
    </xf>
    <xf numFmtId="176" fontId="19" fillId="0" borderId="20" xfId="3" applyNumberFormat="1" applyFont="1" applyBorder="1" applyAlignment="1">
      <alignment vertical="center" shrinkToFit="1"/>
    </xf>
    <xf numFmtId="176" fontId="19" fillId="0" borderId="0" xfId="3" applyNumberFormat="1" applyFont="1" applyBorder="1" applyAlignment="1">
      <alignment vertical="center" shrinkToFit="1"/>
    </xf>
    <xf numFmtId="176" fontId="19" fillId="0" borderId="0" xfId="3" applyNumberFormat="1" applyFont="1" applyBorder="1" applyAlignment="1">
      <alignment horizontal="right" vertical="center" shrinkToFit="1"/>
    </xf>
    <xf numFmtId="177" fontId="19" fillId="0" borderId="0" xfId="3" applyNumberFormat="1" applyFont="1" applyBorder="1" applyAlignment="1">
      <alignment vertical="center" shrinkToFit="1"/>
    </xf>
    <xf numFmtId="0" fontId="6" fillId="0" borderId="11" xfId="0" applyFont="1" applyBorder="1" applyAlignment="1">
      <alignment vertical="center"/>
    </xf>
    <xf numFmtId="176" fontId="19" fillId="0" borderId="18" xfId="3" applyNumberFormat="1" applyFont="1" applyBorder="1" applyAlignment="1">
      <alignment vertical="center" shrinkToFit="1"/>
    </xf>
    <xf numFmtId="176" fontId="19" fillId="0" borderId="19" xfId="3" applyNumberFormat="1" applyFont="1" applyBorder="1" applyAlignment="1">
      <alignment vertical="center" shrinkToFit="1"/>
    </xf>
    <xf numFmtId="176" fontId="19" fillId="0" borderId="19" xfId="3" applyNumberFormat="1" applyFont="1" applyBorder="1" applyAlignment="1">
      <alignment horizontal="right" vertical="center" shrinkToFit="1"/>
    </xf>
    <xf numFmtId="177" fontId="19" fillId="0" borderId="19" xfId="3" applyNumberFormat="1" applyFont="1" applyBorder="1" applyAlignment="1">
      <alignment vertical="center" shrinkToFit="1"/>
    </xf>
    <xf numFmtId="177" fontId="19" fillId="0" borderId="19" xfId="3" applyNumberFormat="1" applyFont="1" applyFill="1" applyBorder="1" applyAlignment="1">
      <alignment vertical="center" shrinkToFi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0" fillId="0" borderId="0" xfId="0" applyFont="1"/>
    <xf numFmtId="0" fontId="6" fillId="2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1" fillId="0" borderId="0" xfId="0" applyFont="1"/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2" fillId="0" borderId="0" xfId="0" applyFont="1"/>
    <xf numFmtId="176" fontId="6" fillId="0" borderId="6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14" fillId="0" borderId="11" xfId="2" applyNumberFormat="1" applyFont="1" applyBorder="1" applyAlignment="1">
      <alignment vertical="center"/>
    </xf>
    <xf numFmtId="176" fontId="14" fillId="0" borderId="11" xfId="2" applyNumberFormat="1" applyFont="1" applyBorder="1" applyAlignment="1">
      <alignment vertical="center"/>
    </xf>
    <xf numFmtId="176" fontId="14" fillId="0" borderId="11" xfId="2" applyNumberFormat="1" applyFont="1" applyBorder="1" applyAlignment="1">
      <alignment horizontal="right" vertical="center"/>
    </xf>
    <xf numFmtId="0" fontId="10" fillId="0" borderId="0" xfId="2" applyFont="1"/>
    <xf numFmtId="0" fontId="10" fillId="0" borderId="0" xfId="2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5" applyFont="1" applyFill="1" applyBorder="1" applyAlignment="1" applyProtection="1">
      <alignment vertical="center"/>
    </xf>
    <xf numFmtId="0" fontId="6" fillId="0" borderId="0" xfId="2" applyFont="1" applyAlignment="1">
      <alignment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 textRotation="255"/>
    </xf>
    <xf numFmtId="0" fontId="6" fillId="3" borderId="15" xfId="2" applyFont="1" applyFill="1" applyBorder="1" applyAlignment="1">
      <alignment horizontal="centerContinuous" vertical="center"/>
    </xf>
    <xf numFmtId="0" fontId="6" fillId="3" borderId="3" xfId="2" applyFont="1" applyFill="1" applyBorder="1" applyAlignment="1">
      <alignment horizontal="centerContinuous" vertical="center"/>
    </xf>
    <xf numFmtId="0" fontId="6" fillId="3" borderId="2" xfId="2" applyFont="1" applyFill="1" applyBorder="1" applyAlignment="1">
      <alignment horizontal="centerContinuous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 textRotation="255"/>
    </xf>
    <xf numFmtId="0" fontId="6" fillId="3" borderId="15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6" fontId="6" fillId="0" borderId="8" xfId="2" applyNumberFormat="1" applyFont="1" applyBorder="1" applyAlignment="1">
      <alignment horizontal="right" vertical="center" shrinkToFit="1"/>
    </xf>
    <xf numFmtId="176" fontId="6" fillId="0" borderId="0" xfId="2" applyNumberFormat="1" applyFont="1" applyAlignment="1">
      <alignment horizontal="right" vertical="center" shrinkToFit="1"/>
    </xf>
    <xf numFmtId="0" fontId="18" fillId="0" borderId="0" xfId="0" applyFont="1" applyAlignment="1">
      <alignment horizontal="right" vertical="center"/>
    </xf>
    <xf numFmtId="176" fontId="18" fillId="0" borderId="8" xfId="2" applyNumberFormat="1" applyFont="1" applyBorder="1" applyAlignment="1">
      <alignment horizontal="right" vertical="center" shrinkToFit="1"/>
    </xf>
    <xf numFmtId="176" fontId="18" fillId="0" borderId="0" xfId="2" applyNumberFormat="1" applyFont="1" applyAlignment="1">
      <alignment horizontal="right" vertical="center" shrinkToFit="1"/>
    </xf>
    <xf numFmtId="176" fontId="18" fillId="0" borderId="0" xfId="2" applyNumberFormat="1" applyFont="1" applyAlignment="1">
      <alignment vertical="center" shrinkToFit="1"/>
    </xf>
    <xf numFmtId="0" fontId="6" fillId="0" borderId="7" xfId="2" applyFont="1" applyBorder="1" applyAlignment="1">
      <alignment vertical="center"/>
    </xf>
    <xf numFmtId="176" fontId="19" fillId="0" borderId="6" xfId="2" applyNumberFormat="1" applyFont="1" applyBorder="1" applyAlignment="1">
      <alignment horizontal="right" vertical="center" shrinkToFit="1"/>
    </xf>
    <xf numFmtId="176" fontId="19" fillId="0" borderId="7" xfId="2" applyNumberFormat="1" applyFont="1" applyBorder="1" applyAlignment="1">
      <alignment horizontal="right" vertical="center" shrinkToFit="1"/>
    </xf>
    <xf numFmtId="176" fontId="19" fillId="0" borderId="7" xfId="3" applyNumberFormat="1" applyFont="1" applyFill="1" applyBorder="1" applyAlignment="1">
      <alignment vertical="center" shrinkToFit="1"/>
    </xf>
    <xf numFmtId="0" fontId="6" fillId="0" borderId="11" xfId="2" applyFont="1" applyBorder="1" applyAlignment="1">
      <alignment vertical="center"/>
    </xf>
    <xf numFmtId="176" fontId="19" fillId="0" borderId="10" xfId="2" applyNumberFormat="1" applyFont="1" applyBorder="1" applyAlignment="1">
      <alignment horizontal="right" vertical="center" shrinkToFit="1"/>
    </xf>
    <xf numFmtId="176" fontId="19" fillId="0" borderId="11" xfId="2" applyNumberFormat="1" applyFont="1" applyBorder="1" applyAlignment="1">
      <alignment horizontal="right" vertical="center" shrinkToFit="1"/>
    </xf>
    <xf numFmtId="176" fontId="19" fillId="0" borderId="11" xfId="3" applyNumberFormat="1" applyFont="1" applyFill="1" applyBorder="1" applyAlignment="1">
      <alignment vertical="center" shrinkToFit="1"/>
    </xf>
    <xf numFmtId="38" fontId="6" fillId="0" borderId="0" xfId="3" applyFont="1" applyAlignment="1">
      <alignment vertical="center"/>
    </xf>
    <xf numFmtId="0" fontId="6" fillId="0" borderId="7" xfId="0" applyFont="1" applyBorder="1" applyAlignment="1">
      <alignment horizontal="center" vertical="center" textRotation="255"/>
    </xf>
    <xf numFmtId="177" fontId="19" fillId="0" borderId="7" xfId="6" applyNumberFormat="1" applyFont="1" applyBorder="1">
      <alignment vertical="center"/>
    </xf>
    <xf numFmtId="0" fontId="6" fillId="0" borderId="0" xfId="0" applyFont="1" applyAlignment="1">
      <alignment horizontal="center" vertical="center" textRotation="255"/>
    </xf>
    <xf numFmtId="177" fontId="19" fillId="0" borderId="0" xfId="6" applyNumberFormat="1" applyFont="1">
      <alignment vertical="center"/>
    </xf>
    <xf numFmtId="0" fontId="6" fillId="0" borderId="21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right" vertical="center"/>
    </xf>
    <xf numFmtId="177" fontId="19" fillId="0" borderId="21" xfId="6" applyNumberFormat="1" applyFont="1" applyBorder="1">
      <alignment vertical="center"/>
    </xf>
    <xf numFmtId="0" fontId="6" fillId="0" borderId="2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right" vertical="center"/>
    </xf>
    <xf numFmtId="177" fontId="19" fillId="0" borderId="23" xfId="6" applyNumberFormat="1" applyFont="1" applyBorder="1">
      <alignment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right" vertical="center"/>
    </xf>
    <xf numFmtId="177" fontId="19" fillId="0" borderId="11" xfId="6" applyNumberFormat="1" applyFont="1" applyBorder="1">
      <alignment vertical="center"/>
    </xf>
    <xf numFmtId="0" fontId="23" fillId="0" borderId="0" xfId="2" applyFont="1" applyAlignment="1">
      <alignment vertical="center"/>
    </xf>
    <xf numFmtId="0" fontId="6" fillId="0" borderId="7" xfId="2" applyFont="1" applyBorder="1" applyAlignment="1">
      <alignment horizontal="center" vertical="center" textRotation="255"/>
    </xf>
    <xf numFmtId="177" fontId="19" fillId="0" borderId="7" xfId="7" applyNumberFormat="1" applyFont="1" applyBorder="1">
      <alignment vertical="center"/>
    </xf>
    <xf numFmtId="0" fontId="6" fillId="0" borderId="0" xfId="2" applyFont="1" applyAlignment="1">
      <alignment horizontal="center" vertical="center" textRotation="255"/>
    </xf>
    <xf numFmtId="177" fontId="19" fillId="0" borderId="0" xfId="7" applyNumberFormat="1" applyFont="1">
      <alignment vertical="center"/>
    </xf>
    <xf numFmtId="0" fontId="6" fillId="0" borderId="21" xfId="2" applyFont="1" applyBorder="1" applyAlignment="1">
      <alignment horizontal="center" vertical="center" textRotation="255"/>
    </xf>
    <xf numFmtId="177" fontId="19" fillId="0" borderId="21" xfId="7" applyNumberFormat="1" applyFont="1" applyBorder="1">
      <alignment vertical="center"/>
    </xf>
    <xf numFmtId="0" fontId="6" fillId="0" borderId="23" xfId="2" applyFont="1" applyBorder="1" applyAlignment="1">
      <alignment horizontal="center" vertical="center" textRotation="255"/>
    </xf>
    <xf numFmtId="177" fontId="19" fillId="0" borderId="23" xfId="7" applyNumberFormat="1" applyFont="1" applyBorder="1">
      <alignment vertical="center"/>
    </xf>
    <xf numFmtId="0" fontId="6" fillId="0" borderId="11" xfId="2" applyFont="1" applyBorder="1" applyAlignment="1">
      <alignment horizontal="center" vertical="center" textRotation="255"/>
    </xf>
    <xf numFmtId="177" fontId="19" fillId="0" borderId="11" xfId="7" applyNumberFormat="1" applyFont="1" applyBorder="1">
      <alignment vertical="center"/>
    </xf>
    <xf numFmtId="179" fontId="10" fillId="0" borderId="0" xfId="0" applyNumberFormat="1" applyFont="1"/>
    <xf numFmtId="179" fontId="6" fillId="0" borderId="0" xfId="0" applyNumberFormat="1" applyFont="1" applyAlignment="1">
      <alignment horizontal="center"/>
    </xf>
    <xf numFmtId="179" fontId="6" fillId="2" borderId="4" xfId="0" applyNumberFormat="1" applyFont="1" applyFill="1" applyBorder="1" applyAlignment="1">
      <alignment horizontal="center" vertical="center"/>
    </xf>
    <xf numFmtId="179" fontId="6" fillId="2" borderId="15" xfId="0" applyNumberFormat="1" applyFont="1" applyFill="1" applyBorder="1" applyAlignment="1">
      <alignment horizontal="center" vertical="center" shrinkToFit="1"/>
    </xf>
    <xf numFmtId="179" fontId="23" fillId="2" borderId="15" xfId="0" applyNumberFormat="1" applyFont="1" applyFill="1" applyBorder="1" applyAlignment="1">
      <alignment horizontal="center" vertical="center" shrinkToFit="1"/>
    </xf>
    <xf numFmtId="179" fontId="6" fillId="2" borderId="3" xfId="0" applyNumberFormat="1" applyFont="1" applyFill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right" vertical="center"/>
    </xf>
    <xf numFmtId="179" fontId="11" fillId="0" borderId="0" xfId="0" applyNumberFormat="1" applyFont="1"/>
    <xf numFmtId="49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176" fontId="6" fillId="0" borderId="8" xfId="2" applyNumberFormat="1" applyFont="1" applyBorder="1" applyAlignment="1">
      <alignment vertical="center"/>
    </xf>
    <xf numFmtId="179" fontId="13" fillId="0" borderId="0" xfId="0" applyNumberFormat="1" applyFont="1"/>
    <xf numFmtId="49" fontId="18" fillId="0" borderId="11" xfId="0" applyNumberFormat="1" applyFont="1" applyBorder="1" applyAlignment="1">
      <alignment horizontal="right" vertical="center"/>
    </xf>
    <xf numFmtId="176" fontId="14" fillId="0" borderId="26" xfId="2" applyNumberFormat="1" applyFont="1" applyBorder="1" applyAlignment="1">
      <alignment vertical="center"/>
    </xf>
    <xf numFmtId="179" fontId="24" fillId="0" borderId="7" xfId="0" applyNumberFormat="1" applyFont="1" applyBorder="1" applyAlignment="1">
      <alignment horizontal="right" vertical="center"/>
    </xf>
    <xf numFmtId="176" fontId="19" fillId="0" borderId="20" xfId="2" applyNumberFormat="1" applyFont="1" applyBorder="1" applyAlignment="1">
      <alignment vertical="center"/>
    </xf>
    <xf numFmtId="176" fontId="19" fillId="0" borderId="0" xfId="2" applyNumberFormat="1" applyFont="1" applyAlignment="1">
      <alignment vertical="center"/>
    </xf>
    <xf numFmtId="179" fontId="24" fillId="0" borderId="0" xfId="0" applyNumberFormat="1" applyFont="1" applyAlignment="1">
      <alignment horizontal="right" vertical="center"/>
    </xf>
    <xf numFmtId="179" fontId="24" fillId="0" borderId="11" xfId="0" applyNumberFormat="1" applyFont="1" applyBorder="1" applyAlignment="1">
      <alignment horizontal="right" vertical="center"/>
    </xf>
    <xf numFmtId="176" fontId="19" fillId="0" borderId="18" xfId="2" applyNumberFormat="1" applyFont="1" applyBorder="1" applyAlignment="1">
      <alignment vertical="center"/>
    </xf>
    <xf numFmtId="176" fontId="19" fillId="0" borderId="19" xfId="2" applyNumberFormat="1" applyFont="1" applyBorder="1" applyAlignment="1">
      <alignment vertical="center"/>
    </xf>
    <xf numFmtId="179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vertical="center"/>
    </xf>
    <xf numFmtId="179" fontId="6" fillId="0" borderId="0" xfId="0" applyNumberFormat="1" applyFont="1"/>
    <xf numFmtId="179" fontId="6" fillId="0" borderId="0" xfId="0" applyNumberFormat="1" applyFont="1" applyAlignment="1">
      <alignment horizontal="left"/>
    </xf>
    <xf numFmtId="176" fontId="14" fillId="0" borderId="18" xfId="2" applyNumberFormat="1" applyFont="1" applyBorder="1" applyAlignment="1">
      <alignment vertical="center"/>
    </xf>
    <xf numFmtId="176" fontId="14" fillId="0" borderId="19" xfId="2" applyNumberFormat="1" applyFont="1" applyBorder="1" applyAlignment="1">
      <alignment vertical="center"/>
    </xf>
    <xf numFmtId="179" fontId="6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 shrinkToFit="1"/>
    </xf>
    <xf numFmtId="49" fontId="18" fillId="0" borderId="0" xfId="0" applyNumberFormat="1" applyFont="1" applyAlignment="1">
      <alignment horizontal="right" vertical="center"/>
    </xf>
    <xf numFmtId="176" fontId="18" fillId="0" borderId="0" xfId="2" applyNumberFormat="1" applyFont="1" applyAlignment="1">
      <alignment vertical="center"/>
    </xf>
    <xf numFmtId="38" fontId="6" fillId="0" borderId="0" xfId="1" applyFont="1" applyAlignment="1">
      <alignment vertical="center"/>
    </xf>
    <xf numFmtId="0" fontId="12" fillId="0" borderId="0" xfId="4" applyFont="1" applyBorder="1" applyAlignment="1" applyProtection="1"/>
    <xf numFmtId="179" fontId="6" fillId="2" borderId="0" xfId="0" applyNumberFormat="1" applyFont="1" applyFill="1" applyAlignment="1">
      <alignment horizontal="center" vertical="center"/>
    </xf>
    <xf numFmtId="179" fontId="6" fillId="2" borderId="0" xfId="0" applyNumberFormat="1" applyFont="1" applyFill="1" applyAlignment="1">
      <alignment horizontal="center" vertical="center" shrinkToFit="1"/>
    </xf>
    <xf numFmtId="176" fontId="6" fillId="0" borderId="8" xfId="0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38" fontId="6" fillId="0" borderId="0" xfId="1" applyFont="1" applyBorder="1" applyAlignment="1">
      <alignment vertical="center"/>
    </xf>
    <xf numFmtId="176" fontId="25" fillId="0" borderId="0" xfId="2" applyNumberFormat="1" applyFont="1" applyAlignment="1">
      <alignment vertical="center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38" fontId="13" fillId="0" borderId="0" xfId="0" applyNumberFormat="1" applyFont="1"/>
    <xf numFmtId="176" fontId="19" fillId="0" borderId="20" xfId="2" applyNumberFormat="1" applyFont="1" applyBorder="1" applyAlignment="1">
      <alignment horizontal="right" vertical="center"/>
    </xf>
    <xf numFmtId="176" fontId="19" fillId="0" borderId="0" xfId="2" applyNumberFormat="1" applyFont="1" applyAlignment="1">
      <alignment horizontal="right" vertical="center"/>
    </xf>
    <xf numFmtId="176" fontId="25" fillId="0" borderId="0" xfId="2" applyNumberFormat="1" applyFont="1" applyAlignment="1">
      <alignment horizontal="right" vertical="center"/>
    </xf>
    <xf numFmtId="176" fontId="19" fillId="0" borderId="26" xfId="2" applyNumberFormat="1" applyFont="1" applyBorder="1" applyAlignment="1">
      <alignment horizontal="right" vertical="center"/>
    </xf>
    <xf numFmtId="176" fontId="19" fillId="0" borderId="19" xfId="2" applyNumberFormat="1" applyFont="1" applyBorder="1" applyAlignment="1">
      <alignment horizontal="right" vertical="center"/>
    </xf>
    <xf numFmtId="0" fontId="26" fillId="0" borderId="0" xfId="0" applyFont="1" applyAlignment="1">
      <alignment horizontal="centerContinuous"/>
    </xf>
    <xf numFmtId="0" fontId="27" fillId="0" borderId="0" xfId="4" applyFont="1" applyAlignment="1" applyProtection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3" applyNumberFormat="1" applyFont="1" applyBorder="1" applyAlignment="1">
      <alignment vertical="center"/>
    </xf>
    <xf numFmtId="176" fontId="14" fillId="0" borderId="18" xfId="3" applyNumberFormat="1" applyFont="1" applyBorder="1" applyAlignment="1">
      <alignment vertical="center"/>
    </xf>
    <xf numFmtId="176" fontId="14" fillId="0" borderId="19" xfId="3" applyNumberFormat="1" applyFont="1" applyBorder="1" applyAlignment="1">
      <alignment vertical="center"/>
    </xf>
    <xf numFmtId="176" fontId="19" fillId="0" borderId="20" xfId="3" applyNumberFormat="1" applyFont="1" applyBorder="1" applyAlignment="1">
      <alignment horizontal="right" vertical="center"/>
    </xf>
    <xf numFmtId="176" fontId="19" fillId="0" borderId="0" xfId="3" applyNumberFormat="1" applyFont="1" applyBorder="1" applyAlignment="1">
      <alignment horizontal="right" vertical="center"/>
    </xf>
    <xf numFmtId="38" fontId="11" fillId="0" borderId="0" xfId="1" applyFont="1" applyAlignment="1">
      <alignment horizontal="right"/>
    </xf>
    <xf numFmtId="176" fontId="19" fillId="0" borderId="18" xfId="3" applyNumberFormat="1" applyFont="1" applyBorder="1" applyAlignment="1">
      <alignment horizontal="right" vertical="center"/>
    </xf>
    <xf numFmtId="0" fontId="28" fillId="0" borderId="0" xfId="0" applyFont="1"/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right" vertical="center"/>
    </xf>
    <xf numFmtId="176" fontId="6" fillId="0" borderId="8" xfId="2" applyNumberFormat="1" applyFont="1" applyBorder="1" applyAlignment="1">
      <alignment horizontal="right" vertical="center"/>
    </xf>
    <xf numFmtId="176" fontId="13" fillId="0" borderId="0" xfId="0" applyNumberFormat="1" applyFont="1"/>
    <xf numFmtId="176" fontId="14" fillId="0" borderId="26" xfId="2" applyNumberFormat="1" applyFont="1" applyBorder="1" applyAlignment="1">
      <alignment horizontal="right" vertical="center"/>
    </xf>
    <xf numFmtId="176" fontId="19" fillId="0" borderId="27" xfId="2" applyNumberFormat="1" applyFont="1" applyBorder="1" applyAlignment="1">
      <alignment horizontal="right" vertical="center"/>
    </xf>
    <xf numFmtId="176" fontId="19" fillId="0" borderId="7" xfId="2" applyNumberFormat="1" applyFont="1" applyBorder="1" applyAlignment="1">
      <alignment horizontal="right" vertical="center"/>
    </xf>
    <xf numFmtId="176" fontId="19" fillId="0" borderId="6" xfId="2" applyNumberFormat="1" applyFont="1" applyBorder="1" applyAlignment="1">
      <alignment horizontal="right" vertical="center"/>
    </xf>
    <xf numFmtId="176" fontId="19" fillId="0" borderId="8" xfId="2" applyNumberFormat="1" applyFont="1" applyBorder="1" applyAlignment="1">
      <alignment horizontal="right" vertical="center"/>
    </xf>
    <xf numFmtId="176" fontId="19" fillId="0" borderId="18" xfId="2" applyNumberFormat="1" applyFont="1" applyBorder="1" applyAlignment="1">
      <alignment horizontal="right" vertical="center"/>
    </xf>
    <xf numFmtId="176" fontId="19" fillId="0" borderId="19" xfId="3" applyNumberFormat="1" applyFont="1" applyBorder="1" applyAlignment="1">
      <alignment horizontal="right" vertical="center"/>
    </xf>
    <xf numFmtId="176" fontId="19" fillId="0" borderId="28" xfId="2" applyNumberFormat="1" applyFont="1" applyBorder="1" applyAlignment="1">
      <alignment horizontal="right" vertical="center"/>
    </xf>
    <xf numFmtId="17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176" fontId="6" fillId="0" borderId="7" xfId="3" applyNumberFormat="1" applyFont="1" applyBorder="1" applyAlignment="1">
      <alignment vertical="center"/>
    </xf>
    <xf numFmtId="176" fontId="6" fillId="0" borderId="8" xfId="3" applyNumberFormat="1" applyFont="1" applyBorder="1" applyAlignment="1">
      <alignment vertical="center"/>
    </xf>
    <xf numFmtId="176" fontId="19" fillId="0" borderId="20" xfId="3" applyNumberFormat="1" applyFont="1" applyBorder="1" applyAlignment="1">
      <alignment vertical="center"/>
    </xf>
    <xf numFmtId="176" fontId="19" fillId="0" borderId="0" xfId="8" applyNumberFormat="1" applyFont="1" applyAlignment="1">
      <alignment horizontal="right" vertical="center"/>
    </xf>
    <xf numFmtId="0" fontId="19" fillId="0" borderId="0" xfId="3" applyNumberFormat="1" applyFont="1" applyBorder="1" applyAlignment="1">
      <alignment horizontal="right" vertical="center"/>
    </xf>
    <xf numFmtId="176" fontId="19" fillId="0" borderId="0" xfId="8" applyNumberFormat="1" applyFont="1">
      <alignment vertical="center"/>
    </xf>
    <xf numFmtId="176" fontId="19" fillId="0" borderId="0" xfId="3" applyNumberFormat="1" applyFont="1" applyBorder="1" applyAlignment="1">
      <alignment vertical="center"/>
    </xf>
    <xf numFmtId="176" fontId="19" fillId="0" borderId="18" xfId="3" applyNumberFormat="1" applyFont="1" applyBorder="1" applyAlignment="1">
      <alignment vertical="center"/>
    </xf>
    <xf numFmtId="176" fontId="19" fillId="0" borderId="19" xfId="8" applyNumberFormat="1" applyFont="1" applyBorder="1">
      <alignment vertical="center"/>
    </xf>
    <xf numFmtId="0" fontId="26" fillId="0" borderId="0" xfId="0" applyFont="1"/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0" borderId="0" xfId="3" applyNumberFormat="1" applyFont="1" applyBorder="1" applyAlignment="1">
      <alignment horizontal="right" vertical="center"/>
    </xf>
    <xf numFmtId="176" fontId="19" fillId="0" borderId="29" xfId="3" applyNumberFormat="1" applyFont="1" applyBorder="1" applyAlignment="1">
      <alignment horizontal="right" vertical="center"/>
    </xf>
    <xf numFmtId="176" fontId="19" fillId="0" borderId="0" xfId="3" applyNumberFormat="1" applyFont="1" applyFill="1" applyBorder="1" applyAlignment="1">
      <alignment vertical="center"/>
    </xf>
    <xf numFmtId="176" fontId="19" fillId="0" borderId="19" xfId="3" applyNumberFormat="1" applyFont="1" applyBorder="1" applyAlignment="1">
      <alignment vertical="center"/>
    </xf>
    <xf numFmtId="176" fontId="19" fillId="0" borderId="19" xfId="3" applyNumberFormat="1" applyFont="1" applyFill="1" applyBorder="1" applyAlignment="1">
      <alignment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 shrinkToFit="1"/>
    </xf>
    <xf numFmtId="0" fontId="6" fillId="2" borderId="12" xfId="2" applyFont="1" applyFill="1" applyBorder="1" applyAlignment="1">
      <alignment horizontal="center" vertical="center" wrapText="1" shrinkToFit="1"/>
    </xf>
    <xf numFmtId="0" fontId="6" fillId="2" borderId="6" xfId="2" applyFont="1" applyFill="1" applyBorder="1" applyAlignment="1">
      <alignment horizontal="center" vertical="center" shrinkToFit="1"/>
    </xf>
    <xf numFmtId="0" fontId="6" fillId="2" borderId="9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 shrinkToFit="1"/>
    </xf>
    <xf numFmtId="0" fontId="6" fillId="2" borderId="10" xfId="2" applyFont="1" applyFill="1" applyBorder="1" applyAlignment="1">
      <alignment horizontal="center" vertical="center" shrinkToFit="1"/>
    </xf>
    <xf numFmtId="0" fontId="6" fillId="0" borderId="5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14" fillId="0" borderId="11" xfId="2" applyFont="1" applyBorder="1" applyAlignment="1">
      <alignment horizontal="right" vertical="center"/>
    </xf>
    <xf numFmtId="176" fontId="14" fillId="0" borderId="26" xfId="2" applyNumberFormat="1" applyFont="1" applyBorder="1" applyAlignment="1">
      <alignment vertical="center"/>
    </xf>
    <xf numFmtId="179" fontId="24" fillId="0" borderId="7" xfId="2" applyNumberFormat="1" applyFont="1" applyBorder="1" applyAlignment="1">
      <alignment horizontal="right" vertical="center"/>
    </xf>
    <xf numFmtId="176" fontId="19" fillId="0" borderId="20" xfId="2" applyNumberFormat="1" applyFont="1" applyBorder="1" applyAlignment="1">
      <alignment vertical="center"/>
    </xf>
    <xf numFmtId="176" fontId="19" fillId="0" borderId="0" xfId="2" applyNumberFormat="1" applyFont="1" applyAlignment="1">
      <alignment vertical="center"/>
    </xf>
    <xf numFmtId="179" fontId="24" fillId="0" borderId="0" xfId="2" applyNumberFormat="1" applyFont="1" applyAlignment="1">
      <alignment horizontal="right" vertical="center"/>
    </xf>
    <xf numFmtId="176" fontId="19" fillId="0" borderId="0" xfId="2" applyNumberFormat="1" applyFont="1" applyAlignment="1">
      <alignment horizontal="right" vertical="center" shrinkToFit="1"/>
    </xf>
    <xf numFmtId="179" fontId="24" fillId="0" borderId="11" xfId="2" applyNumberFormat="1" applyFont="1" applyBorder="1" applyAlignment="1">
      <alignment horizontal="right" vertical="center"/>
    </xf>
    <xf numFmtId="176" fontId="19" fillId="0" borderId="18" xfId="2" applyNumberFormat="1" applyFont="1" applyBorder="1" applyAlignment="1">
      <alignment vertical="center"/>
    </xf>
    <xf numFmtId="176" fontId="19" fillId="0" borderId="19" xfId="2" applyNumberFormat="1" applyFont="1" applyBorder="1" applyAlignment="1">
      <alignment vertical="center"/>
    </xf>
    <xf numFmtId="176" fontId="19" fillId="0" borderId="19" xfId="2" applyNumberFormat="1" applyFont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3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0" fillId="0" borderId="0" xfId="1" applyFont="1" applyBorder="1" applyAlignment="1">
      <alignment vertical="center"/>
    </xf>
    <xf numFmtId="176" fontId="5" fillId="0" borderId="0" xfId="2" applyNumberFormat="1" applyFont="1" applyBorder="1" applyAlignment="1">
      <alignment vertical="center" shrinkToFit="1"/>
    </xf>
    <xf numFmtId="0" fontId="0" fillId="0" borderId="0" xfId="0" applyBorder="1"/>
  </cellXfs>
  <cellStyles count="9">
    <cellStyle name="ハイパーリンク" xfId="4" builtinId="8"/>
    <cellStyle name="ハイパーリンク 2" xfId="5" xr:uid="{2E5B9042-8B3D-40C6-81F7-F487C0309DF6}"/>
    <cellStyle name="桁区切り" xfId="1" builtinId="6"/>
    <cellStyle name="桁区切り 2" xfId="3" xr:uid="{0F6D5B09-125C-471C-9A59-D04A9CB22BA8}"/>
    <cellStyle name="標準" xfId="0" builtinId="0"/>
    <cellStyle name="標準 2 2" xfId="8" xr:uid="{2F44CF2F-A204-4AEC-B95B-7A2144F4F823}"/>
    <cellStyle name="標準 2 4" xfId="2" xr:uid="{8D29C273-7B2A-4270-A124-BC1AD04CBBEC}"/>
    <cellStyle name="標準_P56身長・体重" xfId="6" xr:uid="{1DC2FC1E-AA29-439C-98A1-7A1FD66CAF8D}"/>
    <cellStyle name="標準_P56身長・体重_1" xfId="7" xr:uid="{B45C7301-B8C5-449F-8F94-6902D45A30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8201</xdr:colOff>
      <xdr:row>29</xdr:row>
      <xdr:rowOff>8701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9FDCAE6-BFD2-DEE4-3B19-7C5052346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028700"/>
          <a:ext cx="6323276" cy="4294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14</xdr:col>
      <xdr:colOff>8201</xdr:colOff>
      <xdr:row>55</xdr:row>
      <xdr:rowOff>8353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7B8249A-14A9-761B-5933-A479BF6DC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5657850"/>
          <a:ext cx="6323276" cy="41231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476249</xdr:colOff>
      <xdr:row>10</xdr:row>
      <xdr:rowOff>38100</xdr:rowOff>
    </xdr:from>
    <xdr:to>
      <xdr:col>1</xdr:col>
      <xdr:colOff>676275</xdr:colOff>
      <xdr:row>12</xdr:row>
      <xdr:rowOff>257175</xdr:rowOff>
    </xdr:to>
    <xdr:sp macro="" textlink="">
      <xdr:nvSpPr>
        <xdr:cNvPr id="2" name="AutoShape 1027">
          <a:extLst>
            <a:ext uri="{FF2B5EF4-FFF2-40B4-BE49-F238E27FC236}">
              <a16:creationId xmlns:a16="http://schemas.microsoft.com/office/drawing/2014/main" id="{00DD6EE1-86BE-4E74-B2DA-40D57A558224}"/>
            </a:ext>
          </a:extLst>
        </xdr:cNvPr>
        <xdr:cNvSpPr>
          <a:spLocks/>
        </xdr:cNvSpPr>
      </xdr:nvSpPr>
      <xdr:spPr bwMode="auto">
        <a:xfrm>
          <a:off x="876299" y="2628900"/>
          <a:ext cx="200026" cy="790575"/>
        </a:xfrm>
        <a:prstGeom prst="leftBrace">
          <a:avLst>
            <a:gd name="adj1" fmla="val 4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409575</xdr:colOff>
      <xdr:row>25</xdr:row>
      <xdr:rowOff>38100</xdr:rowOff>
    </xdr:from>
    <xdr:to>
      <xdr:col>1</xdr:col>
      <xdr:colOff>638176</xdr:colOff>
      <xdr:row>30</xdr:row>
      <xdr:rowOff>247651</xdr:rowOff>
    </xdr:to>
    <xdr:sp macro="" textlink="">
      <xdr:nvSpPr>
        <xdr:cNvPr id="3" name="AutoShape 1028">
          <a:extLst>
            <a:ext uri="{FF2B5EF4-FFF2-40B4-BE49-F238E27FC236}">
              <a16:creationId xmlns:a16="http://schemas.microsoft.com/office/drawing/2014/main" id="{E603AF1A-B284-46EA-B9F9-EE485E00B757}"/>
            </a:ext>
          </a:extLst>
        </xdr:cNvPr>
        <xdr:cNvSpPr>
          <a:spLocks/>
        </xdr:cNvSpPr>
      </xdr:nvSpPr>
      <xdr:spPr bwMode="auto">
        <a:xfrm>
          <a:off x="809625" y="6553200"/>
          <a:ext cx="228601" cy="1638301"/>
        </a:xfrm>
        <a:prstGeom prst="leftBrace">
          <a:avLst>
            <a:gd name="adj1" fmla="val 352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447675</xdr:colOff>
      <xdr:row>4</xdr:row>
      <xdr:rowOff>38099</xdr:rowOff>
    </xdr:from>
    <xdr:to>
      <xdr:col>2</xdr:col>
      <xdr:colOff>0</xdr:colOff>
      <xdr:row>9</xdr:row>
      <xdr:rowOff>257174</xdr:rowOff>
    </xdr:to>
    <xdr:sp macro="" textlink="">
      <xdr:nvSpPr>
        <xdr:cNvPr id="4" name="AutoShape 1026">
          <a:extLst>
            <a:ext uri="{FF2B5EF4-FFF2-40B4-BE49-F238E27FC236}">
              <a16:creationId xmlns:a16="http://schemas.microsoft.com/office/drawing/2014/main" id="{AF7D8C7C-F26B-4E24-83BA-3A0F9E51001F}"/>
            </a:ext>
          </a:extLst>
        </xdr:cNvPr>
        <xdr:cNvSpPr>
          <a:spLocks/>
        </xdr:cNvSpPr>
      </xdr:nvSpPr>
      <xdr:spPr bwMode="auto">
        <a:xfrm>
          <a:off x="847725" y="914399"/>
          <a:ext cx="238125" cy="1647825"/>
        </a:xfrm>
        <a:prstGeom prst="leftBrace">
          <a:avLst>
            <a:gd name="adj1" fmla="val 769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409575</xdr:colOff>
      <xdr:row>31</xdr:row>
      <xdr:rowOff>38100</xdr:rowOff>
    </xdr:from>
    <xdr:to>
      <xdr:col>1</xdr:col>
      <xdr:colOff>638176</xdr:colOff>
      <xdr:row>33</xdr:row>
      <xdr:rowOff>257176</xdr:rowOff>
    </xdr:to>
    <xdr:sp macro="" textlink="">
      <xdr:nvSpPr>
        <xdr:cNvPr id="5" name="AutoShape 1028">
          <a:extLst>
            <a:ext uri="{FF2B5EF4-FFF2-40B4-BE49-F238E27FC236}">
              <a16:creationId xmlns:a16="http://schemas.microsoft.com/office/drawing/2014/main" id="{C489203C-A158-47EB-BA00-ED6B269F5D9D}"/>
            </a:ext>
          </a:extLst>
        </xdr:cNvPr>
        <xdr:cNvSpPr>
          <a:spLocks/>
        </xdr:cNvSpPr>
      </xdr:nvSpPr>
      <xdr:spPr bwMode="auto">
        <a:xfrm>
          <a:off x="809625" y="8267700"/>
          <a:ext cx="228601" cy="790576"/>
        </a:xfrm>
        <a:prstGeom prst="leftBrace">
          <a:avLst>
            <a:gd name="adj1" fmla="val 227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01&#20225;&#30011;&#32076;&#21942;&#35506;\&#32113;&#35336;&#25285;&#24403;\&#32113;&#35336;\21%20&#32113;&#35336;&#12420;&#12375;&#12362;\R6&#24180;&#24230;\&#20196;&#21644;&#65302;&#24180;&#29256;&#12300;&#32113;&#35336;&#12420;&#12375;&#12362;&#12301;&#65288;&#20304;&#34276;&#20316;&#25104;&#20013;&#65289;.xlsx" TargetMode="External"/><Relationship Id="rId1" Type="http://schemas.openxmlformats.org/officeDocument/2006/relationships/externalLinkPath" Target="/01&#20225;&#30011;&#32076;&#21942;&#35506;/&#32113;&#35336;&#25285;&#24403;/&#32113;&#35336;/21%20&#32113;&#35336;&#12420;&#12375;&#12362;/R6&#24180;&#24230;/&#20196;&#21644;&#65302;&#24180;&#29256;&#12300;&#32113;&#35336;&#12420;&#12375;&#12362;&#12301;&#65288;&#20304;&#34276;&#20316;&#25104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八潮市の1日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,11"/>
      <sheetName val="12"/>
      <sheetName val="13"/>
      <sheetName val="14"/>
      <sheetName val="15"/>
      <sheetName val="16"/>
      <sheetName val="17"/>
      <sheetName val="18"/>
      <sheetName val="19"/>
      <sheetName val="20,21"/>
      <sheetName val="22,23"/>
      <sheetName val="24"/>
      <sheetName val="25"/>
      <sheetName val="26"/>
      <sheetName val="27"/>
      <sheetName val="28"/>
      <sheetName val="29"/>
      <sheetName val="30,31"/>
      <sheetName val="32,33"/>
      <sheetName val="34"/>
      <sheetName val="35"/>
      <sheetName val="36"/>
      <sheetName val="37"/>
      <sheetName val="38"/>
      <sheetName val="39"/>
      <sheetName val="40"/>
      <sheetName val="41"/>
      <sheetName val="42,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,65"/>
      <sheetName val="66,67"/>
      <sheetName val="68,69"/>
      <sheetName val="70,71"/>
      <sheetName val="72,73"/>
      <sheetName val="74,75"/>
      <sheetName val="76,77"/>
      <sheetName val="78"/>
      <sheetName val="79"/>
      <sheetName val="80"/>
      <sheetName val="81"/>
      <sheetName val="82,83"/>
      <sheetName val="84"/>
      <sheetName val="85"/>
      <sheetName val="86"/>
      <sheetName val="87"/>
      <sheetName val="88"/>
      <sheetName val="89"/>
      <sheetName val="90"/>
      <sheetName val="91"/>
      <sheetName val="92,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 "/>
      <sheetName val="127,128  "/>
      <sheetName val="129,130 "/>
      <sheetName val="131"/>
      <sheetName val="編集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5">
          <cell r="R5" t="str">
            <v>幼稚園</v>
          </cell>
          <cell r="S5" t="str">
            <v>小学校</v>
          </cell>
          <cell r="T5" t="str">
            <v>中学校</v>
          </cell>
          <cell r="U5" t="str">
            <v>高等学校</v>
          </cell>
        </row>
        <row r="6">
          <cell r="Q6" t="str">
            <v>令和２年</v>
          </cell>
          <cell r="R6">
            <v>1266</v>
          </cell>
          <cell r="S6">
            <v>4382</v>
          </cell>
          <cell r="T6">
            <v>2092</v>
          </cell>
          <cell r="U6">
            <v>1207</v>
          </cell>
        </row>
        <row r="7">
          <cell r="Q7" t="str">
            <v>３年</v>
          </cell>
          <cell r="R7">
            <v>1231</v>
          </cell>
          <cell r="S7">
            <v>4301</v>
          </cell>
          <cell r="T7">
            <v>2132</v>
          </cell>
          <cell r="U7">
            <v>1158</v>
          </cell>
        </row>
        <row r="8">
          <cell r="Q8" t="str">
            <v>４年</v>
          </cell>
          <cell r="R8">
            <v>1148</v>
          </cell>
          <cell r="S8">
            <v>4283</v>
          </cell>
          <cell r="T8">
            <v>2096</v>
          </cell>
          <cell r="U8">
            <v>1110</v>
          </cell>
        </row>
        <row r="9">
          <cell r="Q9" t="str">
            <v>５年</v>
          </cell>
          <cell r="R9">
            <v>1074</v>
          </cell>
          <cell r="S9">
            <v>4208</v>
          </cell>
          <cell r="T9">
            <v>2116</v>
          </cell>
          <cell r="U9">
            <v>1050</v>
          </cell>
        </row>
        <row r="10">
          <cell r="Q10" t="str">
            <v>６年</v>
          </cell>
          <cell r="R10">
            <v>989</v>
          </cell>
          <cell r="S10">
            <v>4223</v>
          </cell>
          <cell r="T10">
            <v>2036</v>
          </cell>
          <cell r="U10">
            <v>885</v>
          </cell>
        </row>
        <row r="32">
          <cell r="Q32" t="str">
            <v>令和元年度</v>
          </cell>
          <cell r="R32">
            <v>190426</v>
          </cell>
          <cell r="S32">
            <v>173288</v>
          </cell>
          <cell r="T32">
            <v>41510</v>
          </cell>
        </row>
        <row r="33">
          <cell r="Q33" t="str">
            <v>２年度</v>
          </cell>
          <cell r="R33">
            <v>104976</v>
          </cell>
          <cell r="S33">
            <v>96531</v>
          </cell>
          <cell r="T33">
            <v>29046</v>
          </cell>
        </row>
        <row r="34">
          <cell r="Q34" t="str">
            <v>３年度</v>
          </cell>
          <cell r="R34">
            <v>38787</v>
          </cell>
          <cell r="S34">
            <v>236918</v>
          </cell>
          <cell r="T34">
            <v>37643</v>
          </cell>
        </row>
        <row r="35">
          <cell r="Q35" t="str">
            <v>４年度</v>
          </cell>
          <cell r="R35">
            <v>200908</v>
          </cell>
          <cell r="S35">
            <v>161095</v>
          </cell>
          <cell r="T35">
            <v>38151</v>
          </cell>
        </row>
        <row r="36">
          <cell r="Q36" t="str">
            <v>５年度</v>
          </cell>
          <cell r="R36">
            <v>190488</v>
          </cell>
          <cell r="S36">
            <v>160306</v>
          </cell>
          <cell r="T36">
            <v>34542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2937-2083-41B1-BDD5-F0FA6D2BD163}">
  <sheetPr>
    <tabColor rgb="FFFF0000"/>
  </sheetPr>
  <dimension ref="B1:V42"/>
  <sheetViews>
    <sheetView tabSelected="1" view="pageBreakPreview" zoomScaleNormal="100" zoomScaleSheetLayoutView="100" workbookViewId="0"/>
  </sheetViews>
  <sheetFormatPr defaultRowHeight="13.5" x14ac:dyDescent="0.15"/>
  <cols>
    <col min="1" max="1" width="3.125" style="1" customWidth="1"/>
    <col min="2" max="14" width="6.375" style="1" customWidth="1"/>
    <col min="15" max="15" width="3.125" style="1" customWidth="1"/>
    <col min="16" max="16" width="2.375" style="1" customWidth="1"/>
    <col min="17" max="21" width="9" style="1"/>
    <col min="22" max="22" width="20.625" style="1" customWidth="1"/>
    <col min="23" max="16384" width="9" style="1"/>
  </cols>
  <sheetData>
    <row r="1" spans="2:22" ht="14.25" thickBot="1" x14ac:dyDescent="0.2"/>
    <row r="2" spans="2:22" ht="39.75" customHeight="1" thickTop="1" thickBot="1" x14ac:dyDescent="0.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2" ht="13.5" customHeight="1" thickTop="1" x14ac:dyDescent="0.15">
      <c r="Q3" s="372"/>
      <c r="R3" s="372"/>
      <c r="S3" s="372"/>
      <c r="T3" s="372"/>
      <c r="U3" s="372"/>
    </row>
    <row r="4" spans="2:22" ht="13.5" customHeight="1" x14ac:dyDescent="0.15">
      <c r="Q4" s="372"/>
      <c r="R4" s="372"/>
      <c r="S4" s="372"/>
      <c r="T4" s="372"/>
      <c r="U4" s="372"/>
    </row>
    <row r="5" spans="2:22" x14ac:dyDescent="0.15">
      <c r="Q5" s="373"/>
      <c r="R5" s="372"/>
      <c r="S5" s="373"/>
      <c r="T5" s="373"/>
      <c r="U5" s="373"/>
      <c r="V5" s="4"/>
    </row>
    <row r="6" spans="2:22" x14ac:dyDescent="0.15">
      <c r="Q6" s="374"/>
      <c r="R6" s="375"/>
      <c r="S6" s="6"/>
      <c r="T6" s="6"/>
      <c r="U6" s="376"/>
      <c r="V6" s="5"/>
    </row>
    <row r="7" spans="2:22" x14ac:dyDescent="0.15">
      <c r="Q7" s="374"/>
      <c r="R7" s="375"/>
      <c r="S7" s="6"/>
      <c r="T7" s="6"/>
      <c r="U7" s="376"/>
      <c r="V7" s="5"/>
    </row>
    <row r="8" spans="2:22" x14ac:dyDescent="0.15">
      <c r="Q8" s="374"/>
      <c r="R8" s="375"/>
      <c r="S8" s="6"/>
      <c r="T8" s="6"/>
      <c r="U8" s="376"/>
      <c r="V8" s="5"/>
    </row>
    <row r="9" spans="2:22" x14ac:dyDescent="0.15">
      <c r="Q9" s="374"/>
      <c r="R9" s="375"/>
      <c r="S9" s="6"/>
      <c r="T9" s="6"/>
      <c r="U9" s="376"/>
      <c r="V9" s="5"/>
    </row>
    <row r="10" spans="2:22" x14ac:dyDescent="0.15">
      <c r="Q10" s="374"/>
      <c r="R10" s="375"/>
      <c r="S10" s="6"/>
      <c r="T10" s="6"/>
      <c r="U10" s="376"/>
      <c r="V10" s="5"/>
    </row>
    <row r="11" spans="2:22" x14ac:dyDescent="0.15">
      <c r="Q11" s="372"/>
      <c r="R11" s="372"/>
      <c r="S11" s="372"/>
      <c r="T11" s="372"/>
      <c r="U11" s="372"/>
    </row>
    <row r="12" spans="2:22" x14ac:dyDescent="0.15">
      <c r="Q12" s="372"/>
      <c r="R12" s="372"/>
      <c r="S12" s="372"/>
      <c r="T12" s="372"/>
      <c r="U12" s="372"/>
    </row>
    <row r="13" spans="2:22" x14ac:dyDescent="0.15">
      <c r="Q13" s="372"/>
      <c r="R13" s="372"/>
      <c r="S13" s="7"/>
      <c r="T13" s="372"/>
      <c r="U13" s="372"/>
    </row>
    <row r="14" spans="2:22" x14ac:dyDescent="0.15">
      <c r="Q14" s="372"/>
      <c r="R14" s="372"/>
      <c r="S14" s="7"/>
      <c r="T14" s="372"/>
      <c r="U14" s="372"/>
    </row>
    <row r="15" spans="2:22" x14ac:dyDescent="0.15">
      <c r="Q15" s="372"/>
      <c r="R15" s="372"/>
      <c r="S15" s="8"/>
      <c r="T15" s="372"/>
      <c r="U15" s="372"/>
    </row>
    <row r="16" spans="2:22" x14ac:dyDescent="0.15">
      <c r="Q16" s="372"/>
      <c r="R16" s="372"/>
      <c r="S16" s="8"/>
      <c r="T16" s="372"/>
      <c r="U16" s="372"/>
    </row>
    <row r="17" spans="17:21" x14ac:dyDescent="0.15">
      <c r="Q17" s="372"/>
      <c r="R17" s="372"/>
      <c r="S17" s="9"/>
      <c r="T17" s="372"/>
      <c r="U17" s="372"/>
    </row>
    <row r="18" spans="17:21" x14ac:dyDescent="0.15">
      <c r="Q18" s="372"/>
      <c r="R18" s="372"/>
      <c r="S18" s="372"/>
      <c r="T18" s="372"/>
      <c r="U18" s="372"/>
    </row>
    <row r="19" spans="17:21" x14ac:dyDescent="0.15">
      <c r="Q19" s="372"/>
      <c r="R19" s="372"/>
      <c r="S19" s="372"/>
      <c r="T19" s="372"/>
      <c r="U19" s="372"/>
    </row>
    <row r="20" spans="17:21" x14ac:dyDescent="0.15">
      <c r="Q20" s="372"/>
      <c r="R20" s="372"/>
      <c r="S20" s="372"/>
      <c r="T20" s="372"/>
      <c r="U20" s="372"/>
    </row>
    <row r="21" spans="17:21" x14ac:dyDescent="0.15">
      <c r="Q21" s="372"/>
      <c r="R21" s="372"/>
      <c r="S21" s="377"/>
      <c r="T21" s="372"/>
      <c r="U21" s="372"/>
    </row>
    <row r="22" spans="17:21" x14ac:dyDescent="0.15">
      <c r="Q22" s="372"/>
      <c r="R22" s="372"/>
      <c r="S22" s="372"/>
      <c r="T22" s="372"/>
      <c r="U22" s="372"/>
    </row>
    <row r="23" spans="17:21" x14ac:dyDescent="0.15">
      <c r="Q23" s="372"/>
      <c r="R23" s="372"/>
      <c r="S23" s="372"/>
      <c r="T23" s="372"/>
      <c r="U23" s="372"/>
    </row>
    <row r="24" spans="17:21" x14ac:dyDescent="0.15">
      <c r="Q24" s="372"/>
      <c r="R24" s="372"/>
      <c r="S24" s="372"/>
      <c r="T24" s="372"/>
      <c r="U24" s="372"/>
    </row>
    <row r="25" spans="17:21" x14ac:dyDescent="0.15">
      <c r="Q25" s="372"/>
      <c r="R25" s="372"/>
      <c r="S25" s="372"/>
      <c r="T25" s="372"/>
      <c r="U25" s="372"/>
    </row>
    <row r="26" spans="17:21" x14ac:dyDescent="0.15">
      <c r="Q26" s="372"/>
      <c r="R26" s="372"/>
      <c r="S26" s="372"/>
      <c r="T26" s="372"/>
      <c r="U26" s="372"/>
    </row>
    <row r="27" spans="17:21" x14ac:dyDescent="0.15">
      <c r="Q27" s="372"/>
      <c r="R27" s="372"/>
      <c r="S27" s="372"/>
      <c r="T27" s="372"/>
      <c r="U27" s="372"/>
    </row>
    <row r="28" spans="17:21" x14ac:dyDescent="0.15">
      <c r="Q28" s="372"/>
      <c r="R28" s="372"/>
      <c r="S28" s="372"/>
      <c r="T28" s="372"/>
      <c r="U28" s="372"/>
    </row>
    <row r="29" spans="17:21" x14ac:dyDescent="0.15">
      <c r="Q29" s="372"/>
      <c r="R29" s="372"/>
      <c r="S29" s="372"/>
      <c r="T29" s="372"/>
      <c r="U29" s="372"/>
    </row>
    <row r="30" spans="17:21" x14ac:dyDescent="0.15">
      <c r="Q30" s="372"/>
      <c r="R30" s="372"/>
      <c r="S30" s="372"/>
      <c r="T30" s="372"/>
      <c r="U30" s="372"/>
    </row>
    <row r="31" spans="17:21" x14ac:dyDescent="0.15">
      <c r="Q31" s="372"/>
      <c r="R31" s="372"/>
      <c r="S31" s="372"/>
      <c r="T31" s="372"/>
      <c r="U31" s="372"/>
    </row>
    <row r="32" spans="17:21" x14ac:dyDescent="0.15">
      <c r="Q32" s="372"/>
      <c r="R32" s="375"/>
      <c r="S32" s="375"/>
      <c r="T32" s="375"/>
      <c r="U32" s="372"/>
    </row>
    <row r="33" spans="17:21" x14ac:dyDescent="0.15">
      <c r="Q33" s="372"/>
      <c r="R33" s="375"/>
      <c r="S33" s="375"/>
      <c r="T33" s="375"/>
      <c r="U33" s="372"/>
    </row>
    <row r="34" spans="17:21" x14ac:dyDescent="0.15">
      <c r="Q34" s="372"/>
      <c r="R34" s="375"/>
      <c r="S34" s="375"/>
      <c r="T34" s="375"/>
      <c r="U34" s="372"/>
    </row>
    <row r="35" spans="17:21" x14ac:dyDescent="0.15">
      <c r="Q35" s="372"/>
      <c r="R35" s="375"/>
      <c r="S35" s="375"/>
      <c r="T35" s="375"/>
      <c r="U35" s="372"/>
    </row>
    <row r="36" spans="17:21" x14ac:dyDescent="0.15">
      <c r="Q36" s="372"/>
      <c r="R36" s="375"/>
      <c r="S36" s="375"/>
      <c r="T36" s="375"/>
      <c r="U36" s="372"/>
    </row>
    <row r="37" spans="17:21" x14ac:dyDescent="0.15">
      <c r="Q37" s="372"/>
      <c r="R37" s="372"/>
      <c r="S37" s="372"/>
      <c r="T37" s="372"/>
      <c r="U37" s="372"/>
    </row>
    <row r="38" spans="17:21" x14ac:dyDescent="0.15">
      <c r="Q38" s="372"/>
      <c r="R38" s="372"/>
      <c r="S38" s="372"/>
      <c r="T38" s="372"/>
      <c r="U38" s="372"/>
    </row>
    <row r="39" spans="17:21" x14ac:dyDescent="0.15">
      <c r="Q39" s="372"/>
      <c r="R39" s="372"/>
      <c r="S39" s="372"/>
      <c r="T39" s="372"/>
      <c r="U39" s="372"/>
    </row>
    <row r="40" spans="17:21" x14ac:dyDescent="0.15">
      <c r="Q40" s="372"/>
      <c r="R40" s="372"/>
      <c r="S40" s="372"/>
      <c r="T40" s="372"/>
      <c r="U40" s="372"/>
    </row>
    <row r="41" spans="17:21" x14ac:dyDescent="0.15">
      <c r="Q41" s="372"/>
      <c r="R41" s="372"/>
      <c r="S41" s="372"/>
      <c r="T41" s="372"/>
      <c r="U41" s="372"/>
    </row>
    <row r="42" spans="17:21" x14ac:dyDescent="0.15">
      <c r="Q42" s="372"/>
      <c r="R42" s="372"/>
      <c r="S42" s="372"/>
      <c r="T42" s="372"/>
      <c r="U42" s="372"/>
    </row>
  </sheetData>
  <phoneticPr fontId="2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303C5-8B0B-45BF-B026-7746EE09DF17}">
  <sheetPr>
    <pageSetUpPr fitToPage="1"/>
  </sheetPr>
  <dimension ref="A1:L44"/>
  <sheetViews>
    <sheetView view="pageBreakPreview" zoomScaleNormal="100" zoomScaleSheetLayoutView="100" workbookViewId="0"/>
  </sheetViews>
  <sheetFormatPr defaultRowHeight="13.5" x14ac:dyDescent="0.15"/>
  <cols>
    <col min="1" max="1" width="5.25" style="13" bestFit="1" customWidth="1"/>
    <col min="2" max="2" width="10.375" style="13" customWidth="1"/>
    <col min="3" max="12" width="7.625" style="13" customWidth="1"/>
    <col min="13" max="16384" width="9" style="13"/>
  </cols>
  <sheetData>
    <row r="1" spans="1:12" ht="18" customHeight="1" x14ac:dyDescent="0.2">
      <c r="A1" s="10"/>
      <c r="B1" s="11" t="s">
        <v>183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2" ht="15" customHeight="1" x14ac:dyDescent="0.15">
      <c r="B2" s="54"/>
      <c r="C2" s="50"/>
      <c r="D2" s="50"/>
      <c r="E2" s="50"/>
      <c r="F2" s="50"/>
      <c r="G2" s="50"/>
      <c r="H2" s="50"/>
      <c r="I2" s="50"/>
      <c r="J2" s="50"/>
      <c r="K2" s="50"/>
      <c r="L2" s="40" t="s">
        <v>141</v>
      </c>
    </row>
    <row r="3" spans="1:12" ht="33" customHeight="1" x14ac:dyDescent="0.15">
      <c r="B3" s="334" t="s">
        <v>108</v>
      </c>
      <c r="C3" s="37" t="s">
        <v>142</v>
      </c>
      <c r="D3" s="345" t="s">
        <v>184</v>
      </c>
      <c r="E3" s="305" t="s">
        <v>166</v>
      </c>
      <c r="F3" s="345" t="s">
        <v>185</v>
      </c>
      <c r="G3" s="37" t="s">
        <v>186</v>
      </c>
      <c r="H3" s="37" t="s">
        <v>187</v>
      </c>
      <c r="I3" s="37" t="s">
        <v>188</v>
      </c>
      <c r="J3" s="37" t="s">
        <v>167</v>
      </c>
      <c r="K3" s="37" t="s">
        <v>189</v>
      </c>
      <c r="L3" s="346" t="s">
        <v>190</v>
      </c>
    </row>
    <row r="4" spans="1:12" ht="18" customHeight="1" x14ac:dyDescent="0.15">
      <c r="B4" s="75" t="s">
        <v>113</v>
      </c>
      <c r="C4" s="335">
        <v>58360</v>
      </c>
      <c r="D4" s="335">
        <v>13890</v>
      </c>
      <c r="E4" s="335">
        <v>6893</v>
      </c>
      <c r="F4" s="335">
        <v>4679</v>
      </c>
      <c r="G4" s="335">
        <v>2069</v>
      </c>
      <c r="H4" s="335">
        <v>1590</v>
      </c>
      <c r="I4" s="335">
        <v>1738</v>
      </c>
      <c r="J4" s="335">
        <v>2314</v>
      </c>
      <c r="K4" s="335">
        <v>2544</v>
      </c>
      <c r="L4" s="335">
        <v>22643</v>
      </c>
    </row>
    <row r="5" spans="1:12" ht="18" customHeight="1" x14ac:dyDescent="0.15">
      <c r="B5" s="83" t="s">
        <v>114</v>
      </c>
      <c r="C5" s="309">
        <v>24787</v>
      </c>
      <c r="D5" s="309">
        <v>6355</v>
      </c>
      <c r="E5" s="309">
        <v>3374</v>
      </c>
      <c r="F5" s="309">
        <v>1219</v>
      </c>
      <c r="G5" s="309">
        <v>1673</v>
      </c>
      <c r="H5" s="309">
        <v>909</v>
      </c>
      <c r="I5" s="347" t="s">
        <v>38</v>
      </c>
      <c r="J5" s="347" t="s">
        <v>38</v>
      </c>
      <c r="K5" s="309">
        <v>1289</v>
      </c>
      <c r="L5" s="309">
        <v>9968</v>
      </c>
    </row>
    <row r="6" spans="1:12" ht="18" customHeight="1" x14ac:dyDescent="0.15">
      <c r="B6" s="40" t="s">
        <v>115</v>
      </c>
      <c r="C6" s="336">
        <v>35256</v>
      </c>
      <c r="D6" s="309">
        <v>7605</v>
      </c>
      <c r="E6" s="309">
        <v>5739</v>
      </c>
      <c r="F6" s="309">
        <v>1558</v>
      </c>
      <c r="G6" s="309">
        <v>1937</v>
      </c>
      <c r="H6" s="309">
        <v>1469</v>
      </c>
      <c r="I6" s="347" t="s">
        <v>38</v>
      </c>
      <c r="J6" s="347" t="s">
        <v>38</v>
      </c>
      <c r="K6" s="309">
        <v>1957</v>
      </c>
      <c r="L6" s="309">
        <v>14991</v>
      </c>
    </row>
    <row r="7" spans="1:12" s="39" customFormat="1" ht="18" customHeight="1" x14ac:dyDescent="0.15">
      <c r="B7" s="83" t="s">
        <v>116</v>
      </c>
      <c r="C7" s="309">
        <v>40888</v>
      </c>
      <c r="D7" s="309">
        <v>12272</v>
      </c>
      <c r="E7" s="309">
        <v>5909</v>
      </c>
      <c r="F7" s="309">
        <v>2482</v>
      </c>
      <c r="G7" s="309">
        <v>1902</v>
      </c>
      <c r="H7" s="309">
        <v>1771</v>
      </c>
      <c r="I7" s="347">
        <v>144</v>
      </c>
      <c r="J7" s="347">
        <v>523</v>
      </c>
      <c r="K7" s="309">
        <v>1426</v>
      </c>
      <c r="L7" s="309">
        <v>14459</v>
      </c>
    </row>
    <row r="8" spans="1:12" s="39" customFormat="1" ht="18" customHeight="1" x14ac:dyDescent="0.15">
      <c r="B8" s="150" t="s">
        <v>117</v>
      </c>
      <c r="C8" s="310">
        <f>SUM(C9:C20)</f>
        <v>39810</v>
      </c>
      <c r="D8" s="311">
        <f t="shared" ref="D8:L8" si="0">SUM(D9:D20)</f>
        <v>9545</v>
      </c>
      <c r="E8" s="311">
        <f t="shared" si="0"/>
        <v>5734</v>
      </c>
      <c r="F8" s="311">
        <f t="shared" si="0"/>
        <v>2455</v>
      </c>
      <c r="G8" s="311">
        <f t="shared" si="0"/>
        <v>1684</v>
      </c>
      <c r="H8" s="311">
        <f t="shared" si="0"/>
        <v>1874</v>
      </c>
      <c r="I8" s="311">
        <f t="shared" si="0"/>
        <v>272</v>
      </c>
      <c r="J8" s="311">
        <f t="shared" si="0"/>
        <v>849</v>
      </c>
      <c r="K8" s="311">
        <f t="shared" si="0"/>
        <v>1873</v>
      </c>
      <c r="L8" s="311">
        <f t="shared" si="0"/>
        <v>15524</v>
      </c>
    </row>
    <row r="9" spans="1:12" ht="16.5" customHeight="1" x14ac:dyDescent="0.15">
      <c r="B9" s="263" t="s">
        <v>118</v>
      </c>
      <c r="C9" s="312">
        <f>SUM(D9:L9)</f>
        <v>3231</v>
      </c>
      <c r="D9" s="313">
        <v>898</v>
      </c>
      <c r="E9" s="313">
        <v>442</v>
      </c>
      <c r="F9" s="313">
        <v>124</v>
      </c>
      <c r="G9" s="313">
        <v>175</v>
      </c>
      <c r="H9" s="313">
        <v>152</v>
      </c>
      <c r="I9" s="313">
        <v>21</v>
      </c>
      <c r="J9" s="313">
        <v>81</v>
      </c>
      <c r="K9" s="313">
        <v>135</v>
      </c>
      <c r="L9" s="348">
        <f>262+244+328+369</f>
        <v>1203</v>
      </c>
    </row>
    <row r="10" spans="1:12" ht="16.5" customHeight="1" x14ac:dyDescent="0.15">
      <c r="B10" s="266" t="s">
        <v>119</v>
      </c>
      <c r="C10" s="312">
        <f t="shared" ref="C10:C20" si="1">SUM(D10:L10)</f>
        <v>2797</v>
      </c>
      <c r="D10" s="313">
        <v>447</v>
      </c>
      <c r="E10" s="313">
        <v>469</v>
      </c>
      <c r="F10" s="313">
        <v>202</v>
      </c>
      <c r="G10" s="313">
        <v>108</v>
      </c>
      <c r="H10" s="313">
        <v>163</v>
      </c>
      <c r="I10" s="313">
        <v>17</v>
      </c>
      <c r="J10" s="313">
        <v>110</v>
      </c>
      <c r="K10" s="313">
        <v>134</v>
      </c>
      <c r="L10" s="313">
        <f>209+245+247+446</f>
        <v>1147</v>
      </c>
    </row>
    <row r="11" spans="1:12" ht="16.5" customHeight="1" x14ac:dyDescent="0.15">
      <c r="B11" s="266" t="s">
        <v>120</v>
      </c>
      <c r="C11" s="312">
        <f t="shared" si="1"/>
        <v>3028</v>
      </c>
      <c r="D11" s="341">
        <v>746</v>
      </c>
      <c r="E11" s="341">
        <v>524</v>
      </c>
      <c r="F11" s="265">
        <v>58</v>
      </c>
      <c r="G11" s="265">
        <v>144</v>
      </c>
      <c r="H11" s="265">
        <v>154</v>
      </c>
      <c r="I11" s="313">
        <v>18</v>
      </c>
      <c r="J11" s="313">
        <v>39</v>
      </c>
      <c r="K11" s="265">
        <v>183</v>
      </c>
      <c r="L11" s="349">
        <f>211+244+267+440</f>
        <v>1162</v>
      </c>
    </row>
    <row r="12" spans="1:12" ht="16.5" customHeight="1" x14ac:dyDescent="0.15">
      <c r="B12" s="266" t="s">
        <v>121</v>
      </c>
      <c r="C12" s="312">
        <f t="shared" si="1"/>
        <v>3804</v>
      </c>
      <c r="D12" s="341">
        <v>998</v>
      </c>
      <c r="E12" s="341">
        <v>615</v>
      </c>
      <c r="F12" s="265">
        <v>202</v>
      </c>
      <c r="G12" s="265">
        <v>161</v>
      </c>
      <c r="H12" s="265">
        <v>158</v>
      </c>
      <c r="I12" s="313">
        <v>17</v>
      </c>
      <c r="J12" s="313">
        <v>67</v>
      </c>
      <c r="K12" s="265">
        <v>153</v>
      </c>
      <c r="L12" s="349">
        <f>367+188+305+573</f>
        <v>1433</v>
      </c>
    </row>
    <row r="13" spans="1:12" ht="16.5" customHeight="1" x14ac:dyDescent="0.15">
      <c r="B13" s="266" t="s">
        <v>122</v>
      </c>
      <c r="C13" s="312">
        <f t="shared" si="1"/>
        <v>2878</v>
      </c>
      <c r="D13" s="341">
        <v>593</v>
      </c>
      <c r="E13" s="341">
        <v>370</v>
      </c>
      <c r="F13" s="265">
        <v>175</v>
      </c>
      <c r="G13" s="265">
        <v>134</v>
      </c>
      <c r="H13" s="265">
        <v>124</v>
      </c>
      <c r="I13" s="313">
        <v>21</v>
      </c>
      <c r="J13" s="313">
        <v>28</v>
      </c>
      <c r="K13" s="265">
        <v>155</v>
      </c>
      <c r="L13" s="349">
        <f>173+206+263+636</f>
        <v>1278</v>
      </c>
    </row>
    <row r="14" spans="1:12" ht="16.5" customHeight="1" x14ac:dyDescent="0.15">
      <c r="B14" s="266" t="s">
        <v>123</v>
      </c>
      <c r="C14" s="312">
        <f t="shared" si="1"/>
        <v>3779</v>
      </c>
      <c r="D14" s="341">
        <v>980</v>
      </c>
      <c r="E14" s="341">
        <v>510</v>
      </c>
      <c r="F14" s="265">
        <v>273</v>
      </c>
      <c r="G14" s="265">
        <v>117</v>
      </c>
      <c r="H14" s="265">
        <v>146</v>
      </c>
      <c r="I14" s="313">
        <v>32</v>
      </c>
      <c r="J14" s="313">
        <v>77</v>
      </c>
      <c r="K14" s="265">
        <v>250</v>
      </c>
      <c r="L14" s="349">
        <f>236+341+391+426</f>
        <v>1394</v>
      </c>
    </row>
    <row r="15" spans="1:12" ht="16.5" customHeight="1" x14ac:dyDescent="0.15">
      <c r="B15" s="266" t="s">
        <v>124</v>
      </c>
      <c r="C15" s="312">
        <f t="shared" si="1"/>
        <v>3378</v>
      </c>
      <c r="D15" s="341">
        <v>595</v>
      </c>
      <c r="E15" s="341">
        <v>499</v>
      </c>
      <c r="F15" s="265">
        <v>317</v>
      </c>
      <c r="G15" s="265">
        <v>152</v>
      </c>
      <c r="H15" s="265">
        <v>159</v>
      </c>
      <c r="I15" s="313">
        <v>26</v>
      </c>
      <c r="J15" s="313">
        <v>83</v>
      </c>
      <c r="K15" s="265">
        <v>130</v>
      </c>
      <c r="L15" s="349">
        <f>234+289+297+597</f>
        <v>1417</v>
      </c>
    </row>
    <row r="16" spans="1:12" ht="16.5" customHeight="1" x14ac:dyDescent="0.15">
      <c r="B16" s="266" t="s">
        <v>125</v>
      </c>
      <c r="C16" s="312">
        <f t="shared" si="1"/>
        <v>3489</v>
      </c>
      <c r="D16" s="341">
        <v>819</v>
      </c>
      <c r="E16" s="341">
        <v>501</v>
      </c>
      <c r="F16" s="265">
        <v>152</v>
      </c>
      <c r="G16" s="265">
        <v>133</v>
      </c>
      <c r="H16" s="265">
        <v>197</v>
      </c>
      <c r="I16" s="313">
        <v>3</v>
      </c>
      <c r="J16" s="313">
        <v>81</v>
      </c>
      <c r="K16" s="265">
        <v>176</v>
      </c>
      <c r="L16" s="349">
        <f>259+338+289+541</f>
        <v>1427</v>
      </c>
    </row>
    <row r="17" spans="2:12" ht="16.5" customHeight="1" x14ac:dyDescent="0.15">
      <c r="B17" s="266" t="s">
        <v>126</v>
      </c>
      <c r="C17" s="312">
        <f t="shared" si="1"/>
        <v>3221</v>
      </c>
      <c r="D17" s="341">
        <v>823</v>
      </c>
      <c r="E17" s="341">
        <v>439</v>
      </c>
      <c r="F17" s="265">
        <v>130</v>
      </c>
      <c r="G17" s="265">
        <v>137</v>
      </c>
      <c r="H17" s="265">
        <v>160</v>
      </c>
      <c r="I17" s="313">
        <v>38</v>
      </c>
      <c r="J17" s="313">
        <v>69</v>
      </c>
      <c r="K17" s="265">
        <v>131</v>
      </c>
      <c r="L17" s="349">
        <f>256+297+236+505</f>
        <v>1294</v>
      </c>
    </row>
    <row r="18" spans="2:12" ht="16.5" customHeight="1" x14ac:dyDescent="0.15">
      <c r="B18" s="266" t="s">
        <v>135</v>
      </c>
      <c r="C18" s="312">
        <f t="shared" si="1"/>
        <v>3043</v>
      </c>
      <c r="D18" s="341">
        <v>526</v>
      </c>
      <c r="E18" s="341">
        <v>426</v>
      </c>
      <c r="F18" s="265">
        <v>381</v>
      </c>
      <c r="G18" s="265">
        <v>151</v>
      </c>
      <c r="H18" s="265">
        <v>146</v>
      </c>
      <c r="I18" s="313" t="s">
        <v>39</v>
      </c>
      <c r="J18" s="313">
        <v>65</v>
      </c>
      <c r="K18" s="265">
        <v>177</v>
      </c>
      <c r="L18" s="349">
        <f>157+266+242+506</f>
        <v>1171</v>
      </c>
    </row>
    <row r="19" spans="2:12" ht="16.5" customHeight="1" x14ac:dyDescent="0.15">
      <c r="B19" s="266" t="s">
        <v>128</v>
      </c>
      <c r="C19" s="312">
        <f t="shared" si="1"/>
        <v>3394</v>
      </c>
      <c r="D19" s="341">
        <v>1199</v>
      </c>
      <c r="E19" s="341">
        <v>423</v>
      </c>
      <c r="F19" s="265">
        <v>95</v>
      </c>
      <c r="G19" s="265">
        <v>142</v>
      </c>
      <c r="H19" s="265">
        <v>128</v>
      </c>
      <c r="I19" s="313">
        <v>51</v>
      </c>
      <c r="J19" s="313">
        <v>82</v>
      </c>
      <c r="K19" s="265">
        <v>101</v>
      </c>
      <c r="L19" s="349">
        <f>285+171+242+475</f>
        <v>1173</v>
      </c>
    </row>
    <row r="20" spans="2:12" ht="16.5" customHeight="1" x14ac:dyDescent="0.15">
      <c r="B20" s="267" t="s">
        <v>129</v>
      </c>
      <c r="C20" s="315">
        <f t="shared" si="1"/>
        <v>3768</v>
      </c>
      <c r="D20" s="350">
        <v>921</v>
      </c>
      <c r="E20" s="350">
        <v>516</v>
      </c>
      <c r="F20" s="269">
        <v>346</v>
      </c>
      <c r="G20" s="269">
        <v>130</v>
      </c>
      <c r="H20" s="269">
        <v>187</v>
      </c>
      <c r="I20" s="330">
        <v>28</v>
      </c>
      <c r="J20" s="330">
        <v>67</v>
      </c>
      <c r="K20" s="269">
        <v>148</v>
      </c>
      <c r="L20" s="351">
        <f>241+269+296+619</f>
        <v>1425</v>
      </c>
    </row>
    <row r="21" spans="2:12" ht="16.5" customHeight="1" x14ac:dyDescent="0.15">
      <c r="B21" s="50" t="s">
        <v>191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2:12" ht="18" customHeight="1" x14ac:dyDescent="0.15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</row>
    <row r="23" spans="2:12" ht="18" customHeight="1" x14ac:dyDescent="0.2">
      <c r="B23" s="11" t="s">
        <v>192</v>
      </c>
      <c r="C23" s="301"/>
      <c r="D23" s="301"/>
      <c r="E23" s="301"/>
      <c r="F23" s="301"/>
      <c r="G23" s="301"/>
      <c r="H23" s="301"/>
      <c r="I23" s="196"/>
      <c r="J23" s="196"/>
      <c r="K23" s="196"/>
      <c r="L23" s="196"/>
    </row>
    <row r="24" spans="2:12" x14ac:dyDescent="0.15">
      <c r="B24" s="54"/>
      <c r="C24" s="50"/>
      <c r="D24" s="50"/>
      <c r="E24" s="50"/>
      <c r="F24" s="50"/>
      <c r="G24" s="50"/>
      <c r="H24" s="50"/>
      <c r="I24" s="40" t="s">
        <v>141</v>
      </c>
      <c r="K24" s="50"/>
      <c r="L24" s="50"/>
    </row>
    <row r="25" spans="2:12" ht="18" customHeight="1" x14ac:dyDescent="0.15">
      <c r="B25" s="352" t="s">
        <v>108</v>
      </c>
      <c r="C25" s="353" t="s">
        <v>193</v>
      </c>
      <c r="D25" s="353"/>
      <c r="E25" s="354" t="s">
        <v>194</v>
      </c>
      <c r="F25" s="353" t="s">
        <v>179</v>
      </c>
      <c r="G25" s="353" t="s">
        <v>195</v>
      </c>
      <c r="H25" s="353" t="s">
        <v>196</v>
      </c>
      <c r="I25" s="355" t="s">
        <v>197</v>
      </c>
      <c r="J25" s="50"/>
      <c r="K25" s="50"/>
      <c r="L25" s="50"/>
    </row>
    <row r="26" spans="2:12" ht="18" customHeight="1" x14ac:dyDescent="0.15">
      <c r="B26" s="356"/>
      <c r="C26" s="357"/>
      <c r="D26" s="357"/>
      <c r="E26" s="357"/>
      <c r="F26" s="357"/>
      <c r="G26" s="357"/>
      <c r="H26" s="357"/>
      <c r="I26" s="358"/>
      <c r="J26" s="50"/>
      <c r="K26" s="50"/>
      <c r="L26" s="50"/>
    </row>
    <row r="27" spans="2:12" ht="18" customHeight="1" x14ac:dyDescent="0.15">
      <c r="B27" s="359" t="s">
        <v>113</v>
      </c>
      <c r="C27" s="186">
        <v>17354</v>
      </c>
      <c r="D27" s="187"/>
      <c r="E27" s="210">
        <v>887</v>
      </c>
      <c r="F27" s="210">
        <v>2390</v>
      </c>
      <c r="G27" s="210">
        <v>2300</v>
      </c>
      <c r="H27" s="210">
        <v>4052</v>
      </c>
      <c r="I27" s="210">
        <v>2351</v>
      </c>
      <c r="J27" s="50"/>
      <c r="K27" s="50"/>
      <c r="L27" s="50"/>
    </row>
    <row r="28" spans="2:12" ht="18" customHeight="1" x14ac:dyDescent="0.15">
      <c r="B28" s="359" t="s">
        <v>134</v>
      </c>
      <c r="C28" s="186">
        <v>5192</v>
      </c>
      <c r="D28" s="187"/>
      <c r="E28" s="210">
        <v>25</v>
      </c>
      <c r="F28" s="210">
        <v>264</v>
      </c>
      <c r="G28" s="210">
        <v>129</v>
      </c>
      <c r="H28" s="210">
        <v>132</v>
      </c>
      <c r="I28" s="210">
        <v>103</v>
      </c>
      <c r="J28" s="50"/>
      <c r="K28" s="50"/>
      <c r="L28" s="50"/>
    </row>
    <row r="29" spans="2:12" ht="18" customHeight="1" x14ac:dyDescent="0.15">
      <c r="B29" s="360" t="s">
        <v>4</v>
      </c>
      <c r="C29" s="186">
        <v>17237</v>
      </c>
      <c r="D29" s="187"/>
      <c r="E29" s="210">
        <v>157</v>
      </c>
      <c r="F29" s="210">
        <v>1381</v>
      </c>
      <c r="G29" s="210">
        <v>563</v>
      </c>
      <c r="H29" s="210">
        <v>2825</v>
      </c>
      <c r="I29" s="210">
        <v>1672</v>
      </c>
      <c r="J29" s="50"/>
      <c r="K29" s="50"/>
      <c r="L29" s="50"/>
    </row>
    <row r="30" spans="2:12" ht="18" customHeight="1" x14ac:dyDescent="0.15">
      <c r="B30" s="359" t="s">
        <v>5</v>
      </c>
      <c r="C30" s="186">
        <v>17369</v>
      </c>
      <c r="D30" s="187"/>
      <c r="E30" s="210">
        <v>324</v>
      </c>
      <c r="F30" s="210">
        <v>1571</v>
      </c>
      <c r="G30" s="210">
        <v>1178</v>
      </c>
      <c r="H30" s="210">
        <v>3248</v>
      </c>
      <c r="I30" s="210">
        <v>2679</v>
      </c>
      <c r="J30" s="50"/>
      <c r="K30" s="50"/>
      <c r="L30" s="50"/>
    </row>
    <row r="31" spans="2:12" ht="18" customHeight="1" x14ac:dyDescent="0.15">
      <c r="B31" s="361" t="s">
        <v>117</v>
      </c>
      <c r="C31" s="362">
        <f>SUM(C32:D43)</f>
        <v>16358</v>
      </c>
      <c r="D31" s="190"/>
      <c r="E31" s="191">
        <f>SUM(E32:E43)</f>
        <v>634</v>
      </c>
      <c r="F31" s="191">
        <f t="shared" ref="F31:I31" si="2">SUM(F32:F43)</f>
        <v>1540</v>
      </c>
      <c r="G31" s="191">
        <f t="shared" si="2"/>
        <v>1178</v>
      </c>
      <c r="H31" s="191">
        <f t="shared" si="2"/>
        <v>3525</v>
      </c>
      <c r="I31" s="191">
        <f t="shared" si="2"/>
        <v>2382</v>
      </c>
      <c r="J31" s="50"/>
      <c r="K31" s="50"/>
      <c r="L31" s="50"/>
    </row>
    <row r="32" spans="2:12" ht="16.5" customHeight="1" x14ac:dyDescent="0.15">
      <c r="B32" s="363" t="s">
        <v>118</v>
      </c>
      <c r="C32" s="364">
        <v>1451</v>
      </c>
      <c r="D32" s="365"/>
      <c r="E32" s="313">
        <v>93</v>
      </c>
      <c r="F32" s="217">
        <v>126</v>
      </c>
      <c r="G32" s="217">
        <v>59</v>
      </c>
      <c r="H32" s="313" t="s">
        <v>39</v>
      </c>
      <c r="I32" s="217">
        <v>169</v>
      </c>
      <c r="J32" s="50"/>
      <c r="K32" s="50"/>
      <c r="L32" s="50"/>
    </row>
    <row r="33" spans="2:12" ht="16.5" customHeight="1" x14ac:dyDescent="0.15">
      <c r="B33" s="366" t="s">
        <v>119</v>
      </c>
      <c r="C33" s="364">
        <v>1455</v>
      </c>
      <c r="D33" s="365"/>
      <c r="E33" s="313">
        <v>29</v>
      </c>
      <c r="F33" s="367">
        <v>129</v>
      </c>
      <c r="G33" s="367">
        <v>108</v>
      </c>
      <c r="H33" s="313" t="s">
        <v>39</v>
      </c>
      <c r="I33" s="367">
        <v>175</v>
      </c>
      <c r="J33" s="50"/>
      <c r="K33" s="50"/>
      <c r="L33" s="50"/>
    </row>
    <row r="34" spans="2:12" ht="16.5" customHeight="1" x14ac:dyDescent="0.15">
      <c r="B34" s="366" t="s">
        <v>120</v>
      </c>
      <c r="C34" s="364">
        <v>1348</v>
      </c>
      <c r="D34" s="365"/>
      <c r="E34" s="313">
        <v>42</v>
      </c>
      <c r="F34" s="367">
        <v>160</v>
      </c>
      <c r="G34" s="367">
        <v>104</v>
      </c>
      <c r="H34" s="313" t="s">
        <v>39</v>
      </c>
      <c r="I34" s="367">
        <v>124</v>
      </c>
      <c r="J34" s="50"/>
      <c r="K34" s="50"/>
      <c r="L34" s="50"/>
    </row>
    <row r="35" spans="2:12" ht="16.5" customHeight="1" x14ac:dyDescent="0.15">
      <c r="B35" s="366" t="s">
        <v>121</v>
      </c>
      <c r="C35" s="364">
        <v>1446</v>
      </c>
      <c r="D35" s="365"/>
      <c r="E35" s="313">
        <v>140</v>
      </c>
      <c r="F35" s="367">
        <v>137</v>
      </c>
      <c r="G35" s="367">
        <v>123</v>
      </c>
      <c r="H35" s="313" t="s">
        <v>39</v>
      </c>
      <c r="I35" s="367">
        <v>112</v>
      </c>
      <c r="J35" s="50"/>
      <c r="K35" s="50"/>
      <c r="L35" s="50"/>
    </row>
    <row r="36" spans="2:12" ht="16.5" customHeight="1" x14ac:dyDescent="0.15">
      <c r="B36" s="366" t="s">
        <v>122</v>
      </c>
      <c r="C36" s="364">
        <v>1750</v>
      </c>
      <c r="D36" s="365"/>
      <c r="E36" s="313" t="s">
        <v>39</v>
      </c>
      <c r="F36" s="367">
        <v>91</v>
      </c>
      <c r="G36" s="367">
        <v>92</v>
      </c>
      <c r="H36" s="367">
        <v>676</v>
      </c>
      <c r="I36" s="367">
        <v>166</v>
      </c>
      <c r="J36" s="50"/>
      <c r="K36" s="50"/>
      <c r="L36" s="50"/>
    </row>
    <row r="37" spans="2:12" ht="16.5" customHeight="1" x14ac:dyDescent="0.15">
      <c r="B37" s="366" t="s">
        <v>123</v>
      </c>
      <c r="C37" s="364">
        <v>1345</v>
      </c>
      <c r="D37" s="365"/>
      <c r="E37" s="367">
        <v>51</v>
      </c>
      <c r="F37" s="367">
        <v>112</v>
      </c>
      <c r="G37" s="367">
        <v>69</v>
      </c>
      <c r="H37" s="367">
        <v>965</v>
      </c>
      <c r="I37" s="367">
        <v>198</v>
      </c>
      <c r="J37" s="50"/>
      <c r="K37" s="50"/>
      <c r="L37" s="50"/>
    </row>
    <row r="38" spans="2:12" ht="16.5" customHeight="1" x14ac:dyDescent="0.15">
      <c r="B38" s="366" t="s">
        <v>124</v>
      </c>
      <c r="C38" s="364">
        <v>1132</v>
      </c>
      <c r="D38" s="365"/>
      <c r="E38" s="367">
        <v>42</v>
      </c>
      <c r="F38" s="367">
        <v>119</v>
      </c>
      <c r="G38" s="367">
        <v>74</v>
      </c>
      <c r="H38" s="313">
        <v>60</v>
      </c>
      <c r="I38" s="367">
        <v>400</v>
      </c>
      <c r="J38" s="50"/>
      <c r="K38" s="50"/>
      <c r="L38" s="50"/>
    </row>
    <row r="39" spans="2:12" ht="16.5" customHeight="1" x14ac:dyDescent="0.15">
      <c r="B39" s="366" t="s">
        <v>125</v>
      </c>
      <c r="C39" s="364">
        <v>1236</v>
      </c>
      <c r="D39" s="365"/>
      <c r="E39" s="367">
        <v>50</v>
      </c>
      <c r="F39" s="367">
        <v>119</v>
      </c>
      <c r="G39" s="367">
        <v>100</v>
      </c>
      <c r="H39" s="313" t="s">
        <v>39</v>
      </c>
      <c r="I39" s="367">
        <v>446</v>
      </c>
      <c r="J39" s="50"/>
      <c r="K39" s="50"/>
      <c r="L39" s="50"/>
    </row>
    <row r="40" spans="2:12" ht="16.5" customHeight="1" x14ac:dyDescent="0.15">
      <c r="B40" s="366" t="s">
        <v>126</v>
      </c>
      <c r="C40" s="364">
        <v>1141</v>
      </c>
      <c r="D40" s="365"/>
      <c r="E40" s="367">
        <v>45</v>
      </c>
      <c r="F40" s="367">
        <v>123</v>
      </c>
      <c r="G40" s="367">
        <v>101</v>
      </c>
      <c r="H40" s="313" t="s">
        <v>39</v>
      </c>
      <c r="I40" s="367">
        <v>164</v>
      </c>
      <c r="J40" s="50"/>
      <c r="K40" s="50"/>
      <c r="L40" s="50"/>
    </row>
    <row r="41" spans="2:12" ht="16.5" customHeight="1" x14ac:dyDescent="0.15">
      <c r="B41" s="366" t="s">
        <v>135</v>
      </c>
      <c r="C41" s="364">
        <v>1199</v>
      </c>
      <c r="D41" s="365"/>
      <c r="E41" s="367">
        <v>28</v>
      </c>
      <c r="F41" s="367">
        <v>148</v>
      </c>
      <c r="G41" s="367">
        <v>108</v>
      </c>
      <c r="H41" s="367">
        <v>270</v>
      </c>
      <c r="I41" s="367">
        <v>75</v>
      </c>
      <c r="J41" s="50"/>
      <c r="K41" s="50"/>
      <c r="L41" s="50"/>
    </row>
    <row r="42" spans="2:12" ht="16.5" customHeight="1" x14ac:dyDescent="0.15">
      <c r="B42" s="366" t="s">
        <v>128</v>
      </c>
      <c r="C42" s="364">
        <v>1524</v>
      </c>
      <c r="D42" s="365"/>
      <c r="E42" s="367">
        <v>56</v>
      </c>
      <c r="F42" s="367">
        <v>180</v>
      </c>
      <c r="G42" s="367">
        <v>144</v>
      </c>
      <c r="H42" s="367">
        <v>1142</v>
      </c>
      <c r="I42" s="367">
        <v>160</v>
      </c>
      <c r="J42" s="50"/>
      <c r="K42" s="50"/>
      <c r="L42" s="50"/>
    </row>
    <row r="43" spans="2:12" ht="16.5" customHeight="1" x14ac:dyDescent="0.15">
      <c r="B43" s="368" t="s">
        <v>129</v>
      </c>
      <c r="C43" s="369">
        <v>1331</v>
      </c>
      <c r="D43" s="370"/>
      <c r="E43" s="330">
        <v>58</v>
      </c>
      <c r="F43" s="371">
        <v>96</v>
      </c>
      <c r="G43" s="371">
        <v>96</v>
      </c>
      <c r="H43" s="371">
        <v>412</v>
      </c>
      <c r="I43" s="371">
        <v>193</v>
      </c>
      <c r="J43" s="50"/>
      <c r="K43" s="50"/>
      <c r="L43" s="50"/>
    </row>
    <row r="44" spans="2:12" ht="16.5" customHeight="1" x14ac:dyDescent="0.15">
      <c r="B44" s="50" t="s">
        <v>198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</row>
  </sheetData>
  <mergeCells count="24"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I25:I26"/>
    <mergeCell ref="C27:D27"/>
    <mergeCell ref="C28:D28"/>
    <mergeCell ref="C29:D29"/>
    <mergeCell ref="C30:D30"/>
    <mergeCell ref="C31:D31"/>
    <mergeCell ref="B25:B26"/>
    <mergeCell ref="C25:D26"/>
    <mergeCell ref="E25:E26"/>
    <mergeCell ref="F25:F26"/>
    <mergeCell ref="G25:G26"/>
    <mergeCell ref="H25:H26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ECEF-F465-499D-A43D-3CD15B805689}">
  <sheetPr>
    <pageSetUpPr fitToPage="1"/>
  </sheetPr>
  <dimension ref="A1:AN32"/>
  <sheetViews>
    <sheetView view="pageBreakPreview" zoomScaleNormal="100" zoomScaleSheetLayoutView="100" workbookViewId="0"/>
  </sheetViews>
  <sheetFormatPr defaultRowHeight="13.5" x14ac:dyDescent="0.15"/>
  <cols>
    <col min="1" max="1" width="5.25" style="13" bestFit="1" customWidth="1"/>
    <col min="2" max="2" width="7.75" style="13" customWidth="1"/>
    <col min="3" max="4" width="3.875" style="13" customWidth="1"/>
    <col min="5" max="5" width="5.5" style="13" bestFit="1" customWidth="1"/>
    <col min="6" max="19" width="4.625" style="13" customWidth="1"/>
    <col min="20" max="25" width="3.625" style="13" customWidth="1"/>
    <col min="26" max="26" width="1" style="13" customWidth="1"/>
    <col min="27" max="27" width="2.625" style="13" customWidth="1"/>
    <col min="28" max="16384" width="9" style="13"/>
  </cols>
  <sheetData>
    <row r="1" spans="1:38" ht="18" customHeight="1" x14ac:dyDescent="0.15">
      <c r="A1" s="10"/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/>
      <c r="AC1" s="14"/>
      <c r="AG1" s="15"/>
      <c r="AH1" s="16"/>
      <c r="AI1" s="16"/>
      <c r="AJ1" s="16"/>
      <c r="AK1" s="16"/>
      <c r="AL1" s="16"/>
    </row>
    <row r="2" spans="1:38" ht="12.75" customHeight="1" x14ac:dyDescent="0.1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  <c r="Q2" s="18"/>
      <c r="R2" s="18"/>
      <c r="S2" s="18"/>
      <c r="T2" s="18"/>
      <c r="U2" s="18"/>
      <c r="V2" s="18"/>
      <c r="W2" s="18"/>
      <c r="X2" s="18"/>
      <c r="Y2" s="18"/>
      <c r="Z2" s="14"/>
      <c r="AC2" s="14"/>
      <c r="AG2" s="15"/>
      <c r="AH2" s="16"/>
      <c r="AI2" s="16"/>
      <c r="AJ2" s="16"/>
      <c r="AK2" s="16"/>
      <c r="AL2" s="16"/>
    </row>
    <row r="3" spans="1:38" ht="24.75" customHeight="1" x14ac:dyDescent="0.15">
      <c r="B3" s="20"/>
      <c r="C3" s="21" t="s">
        <v>9</v>
      </c>
      <c r="D3" s="21" t="s">
        <v>10</v>
      </c>
      <c r="E3" s="22" t="s">
        <v>11</v>
      </c>
      <c r="F3" s="23"/>
      <c r="G3" s="23"/>
      <c r="H3" s="23"/>
      <c r="I3" s="23"/>
      <c r="J3" s="23"/>
      <c r="K3" s="23"/>
      <c r="L3" s="23"/>
      <c r="M3" s="24"/>
      <c r="N3" s="25" t="s">
        <v>12</v>
      </c>
      <c r="O3" s="26"/>
      <c r="P3" s="26"/>
      <c r="Q3" s="27"/>
      <c r="R3" s="27"/>
      <c r="S3" s="27"/>
      <c r="T3" s="28"/>
      <c r="W3" s="14"/>
      <c r="AA3" s="15"/>
      <c r="AD3" s="16"/>
    </row>
    <row r="4" spans="1:38" ht="24.75" customHeight="1" x14ac:dyDescent="0.15">
      <c r="B4" s="29" t="s">
        <v>13</v>
      </c>
      <c r="C4" s="30"/>
      <c r="D4" s="30"/>
      <c r="E4" s="22" t="s">
        <v>14</v>
      </c>
      <c r="F4" s="23"/>
      <c r="G4" s="31"/>
      <c r="H4" s="22" t="s">
        <v>15</v>
      </c>
      <c r="I4" s="24"/>
      <c r="J4" s="22" t="s">
        <v>16</v>
      </c>
      <c r="K4" s="23"/>
      <c r="L4" s="22" t="s">
        <v>17</v>
      </c>
      <c r="M4" s="24"/>
      <c r="N4" s="32"/>
      <c r="O4" s="33"/>
      <c r="P4" s="33"/>
      <c r="Q4" s="27"/>
      <c r="R4" s="27"/>
      <c r="S4" s="27"/>
      <c r="T4" s="28"/>
      <c r="AA4" s="15"/>
      <c r="AD4" s="16"/>
    </row>
    <row r="5" spans="1:38" ht="24.75" customHeight="1" x14ac:dyDescent="0.15">
      <c r="B5" s="34"/>
      <c r="C5" s="35"/>
      <c r="D5" s="35"/>
      <c r="E5" s="36" t="s">
        <v>18</v>
      </c>
      <c r="F5" s="37" t="s">
        <v>19</v>
      </c>
      <c r="G5" s="38" t="s">
        <v>20</v>
      </c>
      <c r="H5" s="37" t="s">
        <v>19</v>
      </c>
      <c r="I5" s="37" t="s">
        <v>20</v>
      </c>
      <c r="J5" s="37" t="s">
        <v>19</v>
      </c>
      <c r="K5" s="37" t="s">
        <v>20</v>
      </c>
      <c r="L5" s="37" t="s">
        <v>19</v>
      </c>
      <c r="M5" s="37" t="s">
        <v>20</v>
      </c>
      <c r="N5" s="36" t="s">
        <v>21</v>
      </c>
      <c r="O5" s="36" t="s">
        <v>19</v>
      </c>
      <c r="P5" s="36" t="s">
        <v>20</v>
      </c>
      <c r="Q5" s="28"/>
      <c r="X5" s="15"/>
      <c r="AA5" s="16"/>
    </row>
    <row r="6" spans="1:38" s="39" customFormat="1" ht="24.75" customHeight="1" x14ac:dyDescent="0.15">
      <c r="B6" s="40" t="s">
        <v>3</v>
      </c>
      <c r="C6" s="41">
        <v>5</v>
      </c>
      <c r="D6" s="42">
        <v>48</v>
      </c>
      <c r="E6" s="43">
        <v>1266</v>
      </c>
      <c r="F6" s="43">
        <v>651</v>
      </c>
      <c r="G6" s="42">
        <v>615</v>
      </c>
      <c r="H6" s="42">
        <v>179</v>
      </c>
      <c r="I6" s="42">
        <v>206</v>
      </c>
      <c r="J6" s="42">
        <v>246</v>
      </c>
      <c r="K6" s="42">
        <v>199</v>
      </c>
      <c r="L6" s="42">
        <v>226</v>
      </c>
      <c r="M6" s="42">
        <v>210</v>
      </c>
      <c r="N6" s="44">
        <v>65</v>
      </c>
      <c r="O6" s="44">
        <v>3</v>
      </c>
      <c r="P6" s="44">
        <v>62</v>
      </c>
      <c r="Q6" s="13"/>
      <c r="T6" s="13"/>
      <c r="U6" s="13"/>
      <c r="V6" s="13"/>
      <c r="W6" s="13"/>
      <c r="X6" s="45"/>
      <c r="Y6" s="45"/>
      <c r="Z6" s="45"/>
      <c r="AA6" s="45"/>
      <c r="AB6" s="45"/>
      <c r="AC6" s="45"/>
    </row>
    <row r="7" spans="1:38" s="39" customFormat="1" ht="24.75" customHeight="1" x14ac:dyDescent="0.15">
      <c r="B7" s="40" t="s">
        <v>4</v>
      </c>
      <c r="C7" s="41">
        <v>5</v>
      </c>
      <c r="D7" s="42">
        <v>49</v>
      </c>
      <c r="E7" s="43">
        <v>1231</v>
      </c>
      <c r="F7" s="43">
        <v>620</v>
      </c>
      <c r="G7" s="42">
        <v>611</v>
      </c>
      <c r="H7" s="42">
        <v>180</v>
      </c>
      <c r="I7" s="42">
        <v>199</v>
      </c>
      <c r="J7" s="42">
        <v>190</v>
      </c>
      <c r="K7" s="42">
        <v>212</v>
      </c>
      <c r="L7" s="42">
        <v>250</v>
      </c>
      <c r="M7" s="42">
        <v>200</v>
      </c>
      <c r="N7" s="42">
        <v>67</v>
      </c>
      <c r="O7" s="42">
        <v>5</v>
      </c>
      <c r="P7" s="42">
        <v>62</v>
      </c>
      <c r="Q7" s="13"/>
      <c r="T7" s="13"/>
      <c r="U7" s="13"/>
      <c r="V7" s="13"/>
      <c r="W7" s="13"/>
      <c r="X7" s="45"/>
      <c r="Y7" s="45"/>
      <c r="Z7" s="45"/>
      <c r="AA7" s="45"/>
      <c r="AB7" s="45"/>
      <c r="AC7" s="45"/>
    </row>
    <row r="8" spans="1:38" s="39" customFormat="1" ht="24.75" customHeight="1" x14ac:dyDescent="0.15">
      <c r="B8" s="40" t="s">
        <v>5</v>
      </c>
      <c r="C8" s="41">
        <v>5</v>
      </c>
      <c r="D8" s="42">
        <v>47</v>
      </c>
      <c r="E8" s="43">
        <v>1148</v>
      </c>
      <c r="F8" s="43">
        <v>577</v>
      </c>
      <c r="G8" s="42">
        <v>571</v>
      </c>
      <c r="H8" s="42">
        <v>193</v>
      </c>
      <c r="I8" s="42">
        <v>168</v>
      </c>
      <c r="J8" s="42">
        <v>198</v>
      </c>
      <c r="K8" s="42">
        <v>199</v>
      </c>
      <c r="L8" s="42">
        <v>186</v>
      </c>
      <c r="M8" s="42">
        <v>204</v>
      </c>
      <c r="N8" s="42">
        <v>68</v>
      </c>
      <c r="O8" s="42">
        <v>5</v>
      </c>
      <c r="P8" s="42">
        <v>63</v>
      </c>
      <c r="Q8" s="13"/>
      <c r="T8" s="13"/>
      <c r="U8" s="13"/>
      <c r="V8" s="13"/>
      <c r="W8" s="13"/>
      <c r="X8" s="45"/>
      <c r="Y8" s="45"/>
      <c r="Z8" s="45"/>
      <c r="AA8" s="45"/>
      <c r="AB8" s="45"/>
      <c r="AC8" s="45"/>
    </row>
    <row r="9" spans="1:38" s="39" customFormat="1" ht="24.75" customHeight="1" x14ac:dyDescent="0.15">
      <c r="B9" s="40" t="s">
        <v>6</v>
      </c>
      <c r="C9" s="41">
        <v>5</v>
      </c>
      <c r="D9" s="42">
        <v>43</v>
      </c>
      <c r="E9" s="43">
        <v>1074</v>
      </c>
      <c r="F9" s="43">
        <v>566</v>
      </c>
      <c r="G9" s="42">
        <v>508</v>
      </c>
      <c r="H9" s="42">
        <v>172</v>
      </c>
      <c r="I9" s="42">
        <v>134</v>
      </c>
      <c r="J9" s="42">
        <v>198</v>
      </c>
      <c r="K9" s="42">
        <v>180</v>
      </c>
      <c r="L9" s="42">
        <v>196</v>
      </c>
      <c r="M9" s="42">
        <v>194</v>
      </c>
      <c r="N9" s="42">
        <v>56</v>
      </c>
      <c r="O9" s="42">
        <v>4</v>
      </c>
      <c r="P9" s="42">
        <v>52</v>
      </c>
    </row>
    <row r="10" spans="1:38" s="39" customFormat="1" ht="24.75" customHeight="1" x14ac:dyDescent="0.15">
      <c r="B10" s="46" t="s">
        <v>7</v>
      </c>
      <c r="C10" s="47">
        <v>5</v>
      </c>
      <c r="D10" s="48">
        <v>42</v>
      </c>
      <c r="E10" s="49">
        <v>989</v>
      </c>
      <c r="F10" s="49">
        <v>520</v>
      </c>
      <c r="G10" s="48">
        <v>469</v>
      </c>
      <c r="H10" s="48">
        <v>145</v>
      </c>
      <c r="I10" s="48">
        <v>136</v>
      </c>
      <c r="J10" s="48">
        <v>178</v>
      </c>
      <c r="K10" s="48">
        <v>149</v>
      </c>
      <c r="L10" s="48">
        <v>197</v>
      </c>
      <c r="M10" s="48">
        <v>184</v>
      </c>
      <c r="N10" s="48">
        <v>68</v>
      </c>
      <c r="O10" s="48">
        <v>4</v>
      </c>
      <c r="P10" s="48">
        <v>64</v>
      </c>
    </row>
    <row r="11" spans="1:38" ht="18" customHeight="1" x14ac:dyDescent="0.15">
      <c r="B11" s="50" t="s">
        <v>22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0"/>
      <c r="R11" s="51"/>
      <c r="S11" s="51"/>
      <c r="T11" s="51"/>
      <c r="U11" s="51"/>
      <c r="V11" s="51"/>
      <c r="W11" s="51"/>
      <c r="X11" s="51"/>
      <c r="Y11" s="51"/>
      <c r="Z11" s="52"/>
    </row>
    <row r="12" spans="1:38" ht="18" customHeight="1" x14ac:dyDescent="0.15"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0"/>
      <c r="R12" s="51"/>
      <c r="S12" s="51"/>
      <c r="T12" s="51"/>
      <c r="U12" s="51"/>
      <c r="V12" s="51"/>
      <c r="W12" s="51"/>
      <c r="X12" s="51"/>
      <c r="Y12" s="51"/>
      <c r="Z12" s="52"/>
    </row>
    <row r="13" spans="1:38" ht="18" customHeight="1" x14ac:dyDescent="0.15"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0"/>
      <c r="R13" s="51"/>
      <c r="S13" s="51"/>
      <c r="T13" s="51"/>
      <c r="U13" s="51"/>
      <c r="V13" s="51"/>
      <c r="W13" s="51"/>
      <c r="X13" s="51"/>
      <c r="Y13" s="51"/>
      <c r="Z13" s="52"/>
    </row>
    <row r="14" spans="1:38" ht="18" customHeight="1" x14ac:dyDescent="0.15"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38" ht="18" customHeight="1" x14ac:dyDescent="0.15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38" ht="18" customHeight="1" x14ac:dyDescent="0.15"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0"/>
      <c r="R16" s="51"/>
      <c r="S16" s="51"/>
      <c r="T16" s="51"/>
      <c r="U16" s="51"/>
      <c r="V16" s="51"/>
      <c r="W16" s="51"/>
      <c r="X16" s="51"/>
      <c r="Y16" s="51"/>
      <c r="Z16" s="52"/>
    </row>
    <row r="17" spans="2:40" ht="18" customHeight="1" x14ac:dyDescent="0.15"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</row>
    <row r="18" spans="2:40" ht="18" customHeight="1" x14ac:dyDescent="0.15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spans="2:40" ht="18" customHeight="1" x14ac:dyDescent="0.15">
      <c r="B19" s="11" t="s">
        <v>23</v>
      </c>
      <c r="C19" s="11"/>
      <c r="D19" s="11"/>
      <c r="E19" s="11"/>
      <c r="F19" s="53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</row>
    <row r="20" spans="2:40" ht="12.75" customHeight="1" x14ac:dyDescent="0.15">
      <c r="B20" s="54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40"/>
      <c r="Q20" s="50"/>
      <c r="R20" s="50"/>
      <c r="S20" s="50"/>
      <c r="T20" s="50"/>
      <c r="U20" s="50"/>
      <c r="V20" s="50"/>
      <c r="W20" s="50"/>
      <c r="X20" s="50"/>
      <c r="Y20" s="50"/>
      <c r="Z20" s="14"/>
    </row>
    <row r="21" spans="2:40" ht="48" customHeight="1" x14ac:dyDescent="0.15">
      <c r="B21" s="20"/>
      <c r="C21" s="21" t="s">
        <v>9</v>
      </c>
      <c r="D21" s="55" t="s">
        <v>24</v>
      </c>
      <c r="E21" s="22" t="s">
        <v>11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56" t="s">
        <v>25</v>
      </c>
      <c r="U21" s="57"/>
      <c r="V21" s="57"/>
      <c r="W21" s="57" t="s">
        <v>12</v>
      </c>
      <c r="X21" s="57"/>
      <c r="Y21" s="22"/>
      <c r="Z21" s="58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</row>
    <row r="22" spans="2:40" ht="24.75" customHeight="1" x14ac:dyDescent="0.15">
      <c r="B22" s="29" t="s">
        <v>13</v>
      </c>
      <c r="C22" s="30"/>
      <c r="D22" s="60"/>
      <c r="E22" s="61" t="s">
        <v>14</v>
      </c>
      <c r="F22" s="62"/>
      <c r="G22" s="63"/>
      <c r="H22" s="61" t="s">
        <v>26</v>
      </c>
      <c r="I22" s="62"/>
      <c r="J22" s="61" t="s">
        <v>27</v>
      </c>
      <c r="K22" s="63"/>
      <c r="L22" s="62" t="s">
        <v>28</v>
      </c>
      <c r="M22" s="63"/>
      <c r="N22" s="64" t="s">
        <v>29</v>
      </c>
      <c r="O22" s="65"/>
      <c r="P22" s="64" t="s">
        <v>30</v>
      </c>
      <c r="Q22" s="65"/>
      <c r="R22" s="66" t="s">
        <v>31</v>
      </c>
      <c r="S22" s="66"/>
      <c r="T22" s="67" t="s">
        <v>32</v>
      </c>
      <c r="U22" s="55" t="s">
        <v>33</v>
      </c>
      <c r="V22" s="21" t="s">
        <v>34</v>
      </c>
      <c r="W22" s="68" t="s">
        <v>18</v>
      </c>
      <c r="X22" s="68" t="s">
        <v>35</v>
      </c>
      <c r="Y22" s="25" t="s">
        <v>20</v>
      </c>
      <c r="Z22" s="58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</row>
    <row r="23" spans="2:40" ht="24.75" customHeight="1" x14ac:dyDescent="0.15">
      <c r="B23" s="34"/>
      <c r="C23" s="35"/>
      <c r="D23" s="69"/>
      <c r="E23" s="70" t="s">
        <v>18</v>
      </c>
      <c r="F23" s="71" t="s">
        <v>35</v>
      </c>
      <c r="G23" s="70" t="s">
        <v>36</v>
      </c>
      <c r="H23" s="70" t="s">
        <v>35</v>
      </c>
      <c r="I23" s="70" t="s">
        <v>20</v>
      </c>
      <c r="J23" s="70" t="s">
        <v>35</v>
      </c>
      <c r="K23" s="70" t="s">
        <v>36</v>
      </c>
      <c r="L23" s="70" t="s">
        <v>35</v>
      </c>
      <c r="M23" s="70" t="s">
        <v>36</v>
      </c>
      <c r="N23" s="70" t="s">
        <v>35</v>
      </c>
      <c r="O23" s="70" t="s">
        <v>37</v>
      </c>
      <c r="P23" s="70" t="s">
        <v>35</v>
      </c>
      <c r="Q23" s="70" t="s">
        <v>36</v>
      </c>
      <c r="R23" s="70" t="s">
        <v>35</v>
      </c>
      <c r="S23" s="70" t="s">
        <v>36</v>
      </c>
      <c r="T23" s="72"/>
      <c r="U23" s="69"/>
      <c r="V23" s="35"/>
      <c r="W23" s="73"/>
      <c r="X23" s="73"/>
      <c r="Y23" s="32"/>
      <c r="Z23" s="74"/>
      <c r="AB23" s="59"/>
      <c r="AC23" s="74"/>
      <c r="AD23" s="74"/>
      <c r="AE23" s="59"/>
      <c r="AF23" s="59"/>
      <c r="AG23" s="59"/>
      <c r="AH23" s="59"/>
      <c r="AI23" s="74"/>
      <c r="AJ23" s="74"/>
      <c r="AK23" s="74"/>
      <c r="AL23" s="59"/>
      <c r="AM23" s="59"/>
      <c r="AN23" s="74"/>
    </row>
    <row r="24" spans="2:40" ht="24.75" customHeight="1" x14ac:dyDescent="0.15">
      <c r="B24" s="75" t="s">
        <v>3</v>
      </c>
      <c r="C24" s="76">
        <v>1</v>
      </c>
      <c r="D24" s="76">
        <v>6</v>
      </c>
      <c r="E24" s="77">
        <v>162</v>
      </c>
      <c r="F24" s="76">
        <v>79</v>
      </c>
      <c r="G24" s="77">
        <v>83</v>
      </c>
      <c r="H24" s="77">
        <v>1</v>
      </c>
      <c r="I24" s="77">
        <v>4</v>
      </c>
      <c r="J24" s="77">
        <v>6</v>
      </c>
      <c r="K24" s="77">
        <v>10</v>
      </c>
      <c r="L24" s="77">
        <v>13</v>
      </c>
      <c r="M24" s="77">
        <v>5</v>
      </c>
      <c r="N24" s="76">
        <v>20</v>
      </c>
      <c r="O24" s="76">
        <v>24</v>
      </c>
      <c r="P24" s="76">
        <v>31</v>
      </c>
      <c r="Q24" s="76">
        <v>29</v>
      </c>
      <c r="R24" s="76">
        <v>28</v>
      </c>
      <c r="S24" s="76">
        <v>30</v>
      </c>
      <c r="T24" s="76">
        <v>162</v>
      </c>
      <c r="U24" s="76">
        <v>102</v>
      </c>
      <c r="V24" s="76">
        <v>60</v>
      </c>
      <c r="W24" s="76">
        <v>20</v>
      </c>
      <c r="X24" s="78">
        <v>0</v>
      </c>
      <c r="Y24" s="76">
        <v>20</v>
      </c>
      <c r="Z24" s="79"/>
      <c r="AB24" s="80"/>
      <c r="AC24" s="79"/>
      <c r="AD24" s="79"/>
      <c r="AE24" s="81"/>
      <c r="AF24" s="81"/>
      <c r="AG24" s="81"/>
      <c r="AH24" s="81"/>
      <c r="AI24" s="79"/>
      <c r="AJ24" s="79"/>
      <c r="AK24" s="79"/>
      <c r="AL24" s="82"/>
      <c r="AM24" s="82"/>
      <c r="AN24" s="79"/>
    </row>
    <row r="25" spans="2:40" ht="24.75" customHeight="1" x14ac:dyDescent="0.15">
      <c r="B25" s="83" t="s">
        <v>4</v>
      </c>
      <c r="C25" s="84">
        <v>1</v>
      </c>
      <c r="D25" s="84">
        <v>6</v>
      </c>
      <c r="E25" s="85">
        <v>148</v>
      </c>
      <c r="F25" s="86">
        <v>75</v>
      </c>
      <c r="G25" s="84">
        <v>73</v>
      </c>
      <c r="H25" s="84">
        <v>6</v>
      </c>
      <c r="I25" s="84">
        <v>3</v>
      </c>
      <c r="J25" s="84">
        <v>6</v>
      </c>
      <c r="K25" s="84">
        <v>9</v>
      </c>
      <c r="L25" s="84">
        <v>8</v>
      </c>
      <c r="M25" s="84">
        <v>10</v>
      </c>
      <c r="N25" s="86">
        <v>24</v>
      </c>
      <c r="O25" s="86">
        <v>22</v>
      </c>
      <c r="P25" s="86">
        <v>19</v>
      </c>
      <c r="Q25" s="86">
        <v>22</v>
      </c>
      <c r="R25" s="86">
        <v>32</v>
      </c>
      <c r="S25" s="86">
        <v>29</v>
      </c>
      <c r="T25" s="86">
        <v>148</v>
      </c>
      <c r="U25" s="86">
        <v>82</v>
      </c>
      <c r="V25" s="86">
        <v>66</v>
      </c>
      <c r="W25" s="86">
        <v>21</v>
      </c>
      <c r="X25" s="87">
        <v>0</v>
      </c>
      <c r="Y25" s="86">
        <v>21</v>
      </c>
      <c r="Z25" s="79"/>
      <c r="AB25" s="80"/>
      <c r="AC25" s="79"/>
      <c r="AD25" s="79"/>
      <c r="AE25" s="81"/>
      <c r="AF25" s="81"/>
      <c r="AG25" s="81"/>
      <c r="AH25" s="81"/>
      <c r="AI25" s="79"/>
      <c r="AJ25" s="79"/>
      <c r="AK25" s="79"/>
      <c r="AL25" s="82"/>
      <c r="AM25" s="82"/>
      <c r="AN25" s="79"/>
    </row>
    <row r="26" spans="2:40" ht="24.75" customHeight="1" x14ac:dyDescent="0.15">
      <c r="B26" s="40" t="s">
        <v>5</v>
      </c>
      <c r="C26" s="88">
        <v>1</v>
      </c>
      <c r="D26" s="84">
        <v>6</v>
      </c>
      <c r="E26" s="85">
        <v>133</v>
      </c>
      <c r="F26" s="86">
        <v>68</v>
      </c>
      <c r="G26" s="84">
        <v>65</v>
      </c>
      <c r="H26" s="84">
        <v>6</v>
      </c>
      <c r="I26" s="84">
        <v>3</v>
      </c>
      <c r="J26" s="84">
        <v>6</v>
      </c>
      <c r="K26" s="84">
        <v>9</v>
      </c>
      <c r="L26" s="84">
        <v>8</v>
      </c>
      <c r="M26" s="84">
        <v>10</v>
      </c>
      <c r="N26" s="86">
        <v>24</v>
      </c>
      <c r="O26" s="86">
        <v>25</v>
      </c>
      <c r="P26" s="86">
        <v>21</v>
      </c>
      <c r="Q26" s="86">
        <v>25</v>
      </c>
      <c r="R26" s="86">
        <v>23</v>
      </c>
      <c r="S26" s="86">
        <v>15</v>
      </c>
      <c r="T26" s="86">
        <v>133</v>
      </c>
      <c r="U26" s="86">
        <v>59</v>
      </c>
      <c r="V26" s="86">
        <v>74</v>
      </c>
      <c r="W26" s="86">
        <v>20</v>
      </c>
      <c r="X26" s="87">
        <v>0</v>
      </c>
      <c r="Y26" s="86">
        <v>20</v>
      </c>
      <c r="Z26" s="79"/>
      <c r="AB26" s="80"/>
      <c r="AC26" s="79"/>
      <c r="AD26" s="79"/>
      <c r="AE26" s="81"/>
      <c r="AF26" s="81"/>
      <c r="AG26" s="81"/>
      <c r="AH26" s="81"/>
      <c r="AI26" s="79"/>
      <c r="AJ26" s="79"/>
      <c r="AK26" s="79"/>
      <c r="AL26" s="82"/>
      <c r="AM26" s="82"/>
      <c r="AN26" s="79"/>
    </row>
    <row r="27" spans="2:40" ht="24.75" customHeight="1" x14ac:dyDescent="0.15">
      <c r="B27" s="83" t="s">
        <v>6</v>
      </c>
      <c r="C27" s="84">
        <v>1</v>
      </c>
      <c r="D27" s="84">
        <v>6</v>
      </c>
      <c r="E27" s="85">
        <v>178</v>
      </c>
      <c r="F27" s="84">
        <v>93</v>
      </c>
      <c r="G27" s="84">
        <v>85</v>
      </c>
      <c r="H27" s="84">
        <v>3</v>
      </c>
      <c r="I27" s="84" t="s">
        <v>38</v>
      </c>
      <c r="J27" s="84">
        <v>7</v>
      </c>
      <c r="K27" s="84">
        <v>9</v>
      </c>
      <c r="L27" s="84">
        <v>12</v>
      </c>
      <c r="M27" s="84">
        <v>6</v>
      </c>
      <c r="N27" s="86">
        <v>23</v>
      </c>
      <c r="O27" s="86">
        <v>23</v>
      </c>
      <c r="P27" s="86">
        <v>26</v>
      </c>
      <c r="Q27" s="86">
        <v>25</v>
      </c>
      <c r="R27" s="86">
        <v>22</v>
      </c>
      <c r="S27" s="86">
        <v>22</v>
      </c>
      <c r="T27" s="86">
        <v>141</v>
      </c>
      <c r="U27" s="86">
        <v>69</v>
      </c>
      <c r="V27" s="86">
        <v>72</v>
      </c>
      <c r="W27" s="86">
        <v>14</v>
      </c>
      <c r="X27" s="87">
        <v>0</v>
      </c>
      <c r="Y27" s="86">
        <v>14</v>
      </c>
      <c r="AB27" s="80"/>
      <c r="AE27" s="89"/>
      <c r="AF27" s="89"/>
      <c r="AG27" s="89"/>
      <c r="AH27" s="89"/>
      <c r="AL27" s="90"/>
      <c r="AM27" s="90"/>
    </row>
    <row r="28" spans="2:40" ht="24.75" customHeight="1" x14ac:dyDescent="0.15">
      <c r="B28" s="91" t="s">
        <v>7</v>
      </c>
      <c r="C28" s="92">
        <v>1</v>
      </c>
      <c r="D28" s="92">
        <v>6</v>
      </c>
      <c r="E28" s="93">
        <v>173</v>
      </c>
      <c r="F28" s="92">
        <v>91</v>
      </c>
      <c r="G28" s="92">
        <v>82</v>
      </c>
      <c r="H28" s="92" t="s">
        <v>39</v>
      </c>
      <c r="I28" s="92">
        <v>2</v>
      </c>
      <c r="J28" s="92">
        <v>9</v>
      </c>
      <c r="K28" s="92">
        <v>7</v>
      </c>
      <c r="L28" s="92">
        <v>9</v>
      </c>
      <c r="M28" s="92">
        <v>9</v>
      </c>
      <c r="N28" s="94">
        <v>25</v>
      </c>
      <c r="O28" s="94">
        <v>16</v>
      </c>
      <c r="P28" s="94">
        <v>23</v>
      </c>
      <c r="Q28" s="94">
        <v>22</v>
      </c>
      <c r="R28" s="94">
        <v>25</v>
      </c>
      <c r="S28" s="94">
        <v>26</v>
      </c>
      <c r="T28" s="94">
        <v>137</v>
      </c>
      <c r="U28" s="94">
        <v>65</v>
      </c>
      <c r="V28" s="94">
        <v>72</v>
      </c>
      <c r="W28" s="94">
        <v>15</v>
      </c>
      <c r="X28" s="95">
        <v>0</v>
      </c>
      <c r="Y28" s="94">
        <v>15</v>
      </c>
      <c r="AB28" s="80"/>
      <c r="AE28" s="89"/>
      <c r="AF28" s="89"/>
      <c r="AG28" s="89"/>
      <c r="AH28" s="89"/>
      <c r="AL28" s="90"/>
      <c r="AM28" s="90"/>
    </row>
    <row r="29" spans="2:40" ht="18" customHeight="1" x14ac:dyDescent="0.15">
      <c r="B29" s="50" t="s">
        <v>22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0"/>
      <c r="R29" s="51"/>
      <c r="S29" s="51"/>
      <c r="T29" s="51"/>
      <c r="U29" s="51"/>
      <c r="V29" s="51"/>
      <c r="W29" s="51"/>
      <c r="X29" s="51"/>
      <c r="Y29" s="51"/>
      <c r="Z29" s="52"/>
    </row>
    <row r="30" spans="2:40" ht="18" customHeight="1" x14ac:dyDescent="0.15">
      <c r="B30" s="96" t="s">
        <v>40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2:40" ht="18" customHeight="1" x14ac:dyDescent="0.15">
      <c r="B31" s="96" t="s">
        <v>41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2:40" x14ac:dyDescent="0.15"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R32" s="52"/>
      <c r="S32" s="52"/>
      <c r="T32" s="52"/>
      <c r="U32" s="52"/>
      <c r="V32" s="52"/>
      <c r="W32" s="52"/>
      <c r="X32" s="52"/>
      <c r="Y32" s="52"/>
      <c r="Z32" s="52"/>
    </row>
  </sheetData>
  <mergeCells count="39">
    <mergeCell ref="AE27:AF27"/>
    <mergeCell ref="AG27:AH27"/>
    <mergeCell ref="AL27:AM27"/>
    <mergeCell ref="AE28:AF28"/>
    <mergeCell ref="AG28:AH28"/>
    <mergeCell ref="AL28:AM28"/>
    <mergeCell ref="AE25:AF25"/>
    <mergeCell ref="AG25:AH25"/>
    <mergeCell ref="AL25:AM25"/>
    <mergeCell ref="AE26:AF26"/>
    <mergeCell ref="AG26:AH26"/>
    <mergeCell ref="AL26:AM26"/>
    <mergeCell ref="AI22:AJ22"/>
    <mergeCell ref="AE23:AF23"/>
    <mergeCell ref="AG23:AH23"/>
    <mergeCell ref="AL23:AM23"/>
    <mergeCell ref="AE24:AF24"/>
    <mergeCell ref="AG24:AH24"/>
    <mergeCell ref="AL24:AM24"/>
    <mergeCell ref="AK21:AN22"/>
    <mergeCell ref="E22:G22"/>
    <mergeCell ref="H22:I22"/>
    <mergeCell ref="J22:K22"/>
    <mergeCell ref="L22:M22"/>
    <mergeCell ref="T22:T23"/>
    <mergeCell ref="U22:U23"/>
    <mergeCell ref="V22:V23"/>
    <mergeCell ref="W22:W23"/>
    <mergeCell ref="X22:X23"/>
    <mergeCell ref="C3:C5"/>
    <mergeCell ref="D3:D5"/>
    <mergeCell ref="N3:P4"/>
    <mergeCell ref="C21:C23"/>
    <mergeCell ref="D21:D23"/>
    <mergeCell ref="AB21:AJ21"/>
    <mergeCell ref="Y22:Y23"/>
    <mergeCell ref="AB22:AB23"/>
    <mergeCell ref="AC22:AD22"/>
    <mergeCell ref="AE22:AH22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scale="83" firstPageNumber="4294963191" orientation="portrait" r:id="rId1"/>
  <headerFooter scaleWithDoc="0" alignWithMargins="0">
    <oddFooter>&amp;C&amp;"ＭＳ Ｐ明朝,標準"&amp;A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EF7D9-AA7C-4A2E-827B-315035A1B3EB}">
  <sheetPr>
    <pageSetUpPr fitToPage="1"/>
  </sheetPr>
  <dimension ref="A1:S43"/>
  <sheetViews>
    <sheetView view="pageBreakPreview" zoomScaleNormal="100" zoomScaleSheetLayoutView="100" workbookViewId="0"/>
  </sheetViews>
  <sheetFormatPr defaultRowHeight="13.5" x14ac:dyDescent="0.15"/>
  <cols>
    <col min="1" max="1" width="5.25" style="13" bestFit="1" customWidth="1"/>
    <col min="2" max="2" width="11.375" style="13" customWidth="1"/>
    <col min="3" max="3" width="4.75" style="13" customWidth="1"/>
    <col min="4" max="4" width="5.375" style="13" customWidth="1"/>
    <col min="5" max="5" width="7" style="13" customWidth="1"/>
    <col min="6" max="6" width="6.625" style="13" customWidth="1"/>
    <col min="7" max="7" width="6.5" style="13" customWidth="1"/>
    <col min="8" max="8" width="5.625" style="13" customWidth="1"/>
    <col min="9" max="9" width="4.75" style="13" customWidth="1"/>
    <col min="10" max="10" width="5.25" style="13" customWidth="1"/>
    <col min="11" max="13" width="4.75" style="13" customWidth="1"/>
    <col min="14" max="14" width="7" style="13" customWidth="1"/>
    <col min="15" max="15" width="10.125" style="13" customWidth="1"/>
    <col min="16" max="16" width="2.5" style="13" customWidth="1"/>
    <col min="17" max="16384" width="9" style="13"/>
  </cols>
  <sheetData>
    <row r="1" spans="1:19" ht="18" customHeight="1" x14ac:dyDescent="0.15">
      <c r="A1" s="10"/>
      <c r="B1" s="11" t="s">
        <v>42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9" ht="15" customHeight="1" x14ac:dyDescent="0.15">
      <c r="B2" s="97"/>
      <c r="D2" s="98"/>
      <c r="E2" s="98"/>
      <c r="F2" s="98"/>
      <c r="G2" s="98"/>
      <c r="H2" s="98"/>
      <c r="I2" s="98"/>
      <c r="J2" s="98"/>
      <c r="K2" s="98"/>
      <c r="L2" s="98"/>
      <c r="M2" s="98"/>
      <c r="O2" s="14"/>
    </row>
    <row r="3" spans="1:19" ht="27" customHeight="1" x14ac:dyDescent="0.15">
      <c r="B3" s="99" t="s">
        <v>43</v>
      </c>
      <c r="C3" s="21" t="s">
        <v>44</v>
      </c>
      <c r="D3" s="21" t="s">
        <v>10</v>
      </c>
      <c r="E3" s="61" t="s">
        <v>45</v>
      </c>
      <c r="F3" s="62"/>
      <c r="G3" s="63"/>
      <c r="H3" s="61" t="s">
        <v>12</v>
      </c>
      <c r="I3" s="62"/>
      <c r="J3" s="63"/>
      <c r="K3" s="61" t="s">
        <v>46</v>
      </c>
      <c r="L3" s="62"/>
      <c r="M3" s="63"/>
      <c r="N3" s="100" t="s">
        <v>47</v>
      </c>
      <c r="O3" s="101" t="s">
        <v>48</v>
      </c>
      <c r="Q3" s="28"/>
      <c r="R3" s="28"/>
      <c r="S3" s="28"/>
    </row>
    <row r="4" spans="1:19" ht="39" customHeight="1" x14ac:dyDescent="0.15">
      <c r="B4" s="102"/>
      <c r="C4" s="35"/>
      <c r="D4" s="35"/>
      <c r="E4" s="37" t="s">
        <v>21</v>
      </c>
      <c r="F4" s="37" t="s">
        <v>19</v>
      </c>
      <c r="G4" s="37" t="s">
        <v>20</v>
      </c>
      <c r="H4" s="37" t="s">
        <v>21</v>
      </c>
      <c r="I4" s="37" t="s">
        <v>19</v>
      </c>
      <c r="J4" s="37" t="s">
        <v>20</v>
      </c>
      <c r="K4" s="37" t="s">
        <v>21</v>
      </c>
      <c r="L4" s="37" t="s">
        <v>19</v>
      </c>
      <c r="M4" s="37" t="s">
        <v>20</v>
      </c>
      <c r="N4" s="103"/>
      <c r="O4" s="104"/>
      <c r="Q4" s="50"/>
      <c r="R4" s="28"/>
      <c r="S4" s="28"/>
    </row>
    <row r="5" spans="1:19" s="39" customFormat="1" ht="33.75" customHeight="1" x14ac:dyDescent="0.15">
      <c r="B5" s="105" t="s">
        <v>3</v>
      </c>
      <c r="C5" s="76">
        <v>10</v>
      </c>
      <c r="D5" s="76">
        <v>161</v>
      </c>
      <c r="E5" s="106">
        <v>4382</v>
      </c>
      <c r="F5" s="76">
        <v>2252</v>
      </c>
      <c r="G5" s="76">
        <v>2130</v>
      </c>
      <c r="H5" s="76">
        <v>257</v>
      </c>
      <c r="I5" s="76">
        <v>108</v>
      </c>
      <c r="J5" s="76">
        <v>149</v>
      </c>
      <c r="K5" s="76">
        <v>10</v>
      </c>
      <c r="L5" s="76">
        <v>7</v>
      </c>
      <c r="M5" s="76">
        <v>3</v>
      </c>
      <c r="N5" s="107">
        <v>27.217391304347824</v>
      </c>
      <c r="O5" s="107">
        <v>17.050583657587548</v>
      </c>
      <c r="Q5" s="108"/>
      <c r="R5" s="108"/>
      <c r="S5" s="108"/>
    </row>
    <row r="6" spans="1:19" s="39" customFormat="1" ht="33.75" customHeight="1" x14ac:dyDescent="0.15">
      <c r="B6" s="109" t="s">
        <v>4</v>
      </c>
      <c r="C6" s="86">
        <v>10</v>
      </c>
      <c r="D6" s="86">
        <v>161</v>
      </c>
      <c r="E6" s="7">
        <v>4301</v>
      </c>
      <c r="F6" s="86">
        <v>2207</v>
      </c>
      <c r="G6" s="86">
        <v>2094</v>
      </c>
      <c r="H6" s="86">
        <v>245</v>
      </c>
      <c r="I6" s="86">
        <v>104</v>
      </c>
      <c r="J6" s="86">
        <v>141</v>
      </c>
      <c r="K6" s="86">
        <v>10</v>
      </c>
      <c r="L6" s="86">
        <v>7</v>
      </c>
      <c r="M6" s="86">
        <v>3</v>
      </c>
      <c r="N6" s="110">
        <v>26.714285714285715</v>
      </c>
      <c r="O6" s="110">
        <v>17.555102040816326</v>
      </c>
      <c r="Q6" s="108"/>
      <c r="R6" s="108"/>
      <c r="S6" s="108"/>
    </row>
    <row r="7" spans="1:19" s="39" customFormat="1" ht="33.75" customHeight="1" x14ac:dyDescent="0.15">
      <c r="B7" s="111" t="s">
        <v>5</v>
      </c>
      <c r="C7" s="112">
        <v>10</v>
      </c>
      <c r="D7" s="113">
        <v>165</v>
      </c>
      <c r="E7" s="8">
        <v>4283</v>
      </c>
      <c r="F7" s="113">
        <v>2222</v>
      </c>
      <c r="G7" s="113">
        <v>2061</v>
      </c>
      <c r="H7" s="113">
        <v>257</v>
      </c>
      <c r="I7" s="113">
        <v>112</v>
      </c>
      <c r="J7" s="113">
        <v>145</v>
      </c>
      <c r="K7" s="113">
        <v>10</v>
      </c>
      <c r="L7" s="113">
        <v>5</v>
      </c>
      <c r="M7" s="113">
        <v>5</v>
      </c>
      <c r="N7" s="114">
        <v>25.957575757575757</v>
      </c>
      <c r="O7" s="114">
        <v>16.665369649805449</v>
      </c>
      <c r="Q7" s="108"/>
      <c r="R7" s="108"/>
      <c r="S7" s="108"/>
    </row>
    <row r="8" spans="1:19" s="39" customFormat="1" ht="33.75" customHeight="1" x14ac:dyDescent="0.15">
      <c r="B8" s="109" t="s">
        <v>6</v>
      </c>
      <c r="C8" s="113">
        <v>10</v>
      </c>
      <c r="D8" s="113">
        <v>166</v>
      </c>
      <c r="E8" s="115">
        <v>4208</v>
      </c>
      <c r="F8" s="113">
        <v>2048</v>
      </c>
      <c r="G8" s="113">
        <v>2060</v>
      </c>
      <c r="H8" s="113">
        <v>264</v>
      </c>
      <c r="I8" s="113">
        <v>116</v>
      </c>
      <c r="J8" s="113">
        <v>148</v>
      </c>
      <c r="K8" s="113">
        <v>11</v>
      </c>
      <c r="L8" s="113">
        <v>4</v>
      </c>
      <c r="M8" s="113">
        <v>7</v>
      </c>
      <c r="N8" s="114">
        <v>25.3</v>
      </c>
      <c r="O8" s="114">
        <v>15.9</v>
      </c>
      <c r="Q8" s="108"/>
      <c r="R8" s="108"/>
      <c r="S8" s="108"/>
    </row>
    <row r="9" spans="1:19" s="39" customFormat="1" ht="33.75" customHeight="1" x14ac:dyDescent="0.15">
      <c r="B9" s="116" t="s">
        <v>7</v>
      </c>
      <c r="C9" s="117">
        <v>10</v>
      </c>
      <c r="D9" s="118">
        <f t="shared" ref="D9:J9" si="0">SUM(D10:D19)</f>
        <v>169</v>
      </c>
      <c r="E9" s="119">
        <f>SUM(E10:E19)</f>
        <v>4223</v>
      </c>
      <c r="F9" s="118">
        <f t="shared" si="0"/>
        <v>2151</v>
      </c>
      <c r="G9" s="118">
        <f t="shared" si="0"/>
        <v>2072</v>
      </c>
      <c r="H9" s="118">
        <f t="shared" si="0"/>
        <v>250</v>
      </c>
      <c r="I9" s="118">
        <f t="shared" si="0"/>
        <v>106</v>
      </c>
      <c r="J9" s="118">
        <f t="shared" si="0"/>
        <v>144</v>
      </c>
      <c r="K9" s="118">
        <f>SUM(K10:K19)</f>
        <v>11</v>
      </c>
      <c r="L9" s="118">
        <f>SUM(L10:L19)</f>
        <v>4</v>
      </c>
      <c r="M9" s="118">
        <f>SUM(M10:M19)</f>
        <v>7</v>
      </c>
      <c r="N9" s="120">
        <f>IFERROR(E9/D9,"")</f>
        <v>24.988165680473372</v>
      </c>
      <c r="O9" s="120">
        <f t="shared" ref="O9" si="1">IFERROR(E9/H9,"")</f>
        <v>16.891999999999999</v>
      </c>
      <c r="Q9" s="108"/>
      <c r="R9" s="108"/>
      <c r="S9" s="108"/>
    </row>
    <row r="10" spans="1:19" ht="30.75" customHeight="1" x14ac:dyDescent="0.15">
      <c r="B10" s="121" t="s">
        <v>49</v>
      </c>
      <c r="C10" s="122">
        <v>1</v>
      </c>
      <c r="D10" s="123">
        <v>14</v>
      </c>
      <c r="E10" s="124">
        <v>279</v>
      </c>
      <c r="F10" s="124">
        <v>152</v>
      </c>
      <c r="G10" s="124">
        <v>127</v>
      </c>
      <c r="H10" s="124">
        <f>SUM(I10+J10)</f>
        <v>21</v>
      </c>
      <c r="I10" s="124">
        <v>7</v>
      </c>
      <c r="J10" s="124">
        <v>14</v>
      </c>
      <c r="K10" s="124">
        <v>1</v>
      </c>
      <c r="L10" s="125">
        <v>1</v>
      </c>
      <c r="M10" s="126" t="s">
        <v>39</v>
      </c>
      <c r="N10" s="127">
        <f t="shared" ref="N10:N17" si="2">E10/D10</f>
        <v>19.928571428571427</v>
      </c>
      <c r="O10" s="127">
        <f>E10/H10</f>
        <v>13.285714285714286</v>
      </c>
      <c r="Q10" s="28"/>
      <c r="R10" s="28"/>
      <c r="S10" s="28"/>
    </row>
    <row r="11" spans="1:19" ht="30.75" customHeight="1" x14ac:dyDescent="0.15">
      <c r="B11" s="128" t="s">
        <v>50</v>
      </c>
      <c r="C11" s="122">
        <v>1</v>
      </c>
      <c r="D11" s="123">
        <v>26</v>
      </c>
      <c r="E11" s="124">
        <v>698</v>
      </c>
      <c r="F11" s="124">
        <v>363</v>
      </c>
      <c r="G11" s="124">
        <v>335</v>
      </c>
      <c r="H11" s="124">
        <f>SUM(I11+J11)</f>
        <v>36</v>
      </c>
      <c r="I11" s="124">
        <v>14</v>
      </c>
      <c r="J11" s="124">
        <v>22</v>
      </c>
      <c r="K11" s="124">
        <v>1</v>
      </c>
      <c r="L11" s="125" t="s">
        <v>39</v>
      </c>
      <c r="M11" s="124">
        <v>1</v>
      </c>
      <c r="N11" s="127">
        <f t="shared" si="2"/>
        <v>26.846153846153847</v>
      </c>
      <c r="O11" s="127">
        <f>E11/H11</f>
        <v>19.388888888888889</v>
      </c>
      <c r="Q11" s="28"/>
      <c r="R11" s="28"/>
      <c r="S11" s="28"/>
    </row>
    <row r="12" spans="1:19" ht="30.75" customHeight="1" x14ac:dyDescent="0.15">
      <c r="B12" s="128" t="s">
        <v>51</v>
      </c>
      <c r="C12" s="122">
        <v>1</v>
      </c>
      <c r="D12" s="123">
        <v>16</v>
      </c>
      <c r="E12" s="124">
        <v>377</v>
      </c>
      <c r="F12" s="124">
        <v>205</v>
      </c>
      <c r="G12" s="124">
        <v>172</v>
      </c>
      <c r="H12" s="124">
        <f t="shared" ref="H12:H18" si="3">SUM(I12+J12)</f>
        <v>25</v>
      </c>
      <c r="I12" s="124">
        <v>11</v>
      </c>
      <c r="J12" s="124">
        <v>14</v>
      </c>
      <c r="K12" s="124">
        <v>1</v>
      </c>
      <c r="L12" s="125" t="s">
        <v>39</v>
      </c>
      <c r="M12" s="125">
        <v>1</v>
      </c>
      <c r="N12" s="127">
        <f t="shared" si="2"/>
        <v>23.5625</v>
      </c>
      <c r="O12" s="127">
        <f t="shared" ref="O12" si="4">E12/H12</f>
        <v>15.08</v>
      </c>
      <c r="Q12" s="28"/>
      <c r="R12" s="28"/>
      <c r="S12" s="28"/>
    </row>
    <row r="13" spans="1:19" ht="30.75" customHeight="1" x14ac:dyDescent="0.15">
      <c r="B13" s="128" t="s">
        <v>52</v>
      </c>
      <c r="C13" s="122">
        <v>1</v>
      </c>
      <c r="D13" s="123">
        <v>21</v>
      </c>
      <c r="E13" s="124">
        <v>589</v>
      </c>
      <c r="F13" s="124">
        <v>271</v>
      </c>
      <c r="G13" s="124">
        <v>318</v>
      </c>
      <c r="H13" s="124">
        <f t="shared" si="3"/>
        <v>30</v>
      </c>
      <c r="I13" s="124">
        <v>11</v>
      </c>
      <c r="J13" s="124">
        <v>19</v>
      </c>
      <c r="K13" s="124">
        <v>1</v>
      </c>
      <c r="L13" s="125">
        <v>1</v>
      </c>
      <c r="M13" s="125" t="s">
        <v>39</v>
      </c>
      <c r="N13" s="127">
        <f t="shared" si="2"/>
        <v>28.047619047619047</v>
      </c>
      <c r="O13" s="127">
        <f>E13/H13</f>
        <v>19.633333333333333</v>
      </c>
      <c r="Q13" s="28"/>
      <c r="R13" s="28"/>
      <c r="S13" s="28"/>
    </row>
    <row r="14" spans="1:19" ht="30.75" customHeight="1" x14ac:dyDescent="0.15">
      <c r="B14" s="129" t="s">
        <v>53</v>
      </c>
      <c r="C14" s="122">
        <v>1</v>
      </c>
      <c r="D14" s="123">
        <v>14</v>
      </c>
      <c r="E14" s="124">
        <v>379</v>
      </c>
      <c r="F14" s="124">
        <v>189</v>
      </c>
      <c r="G14" s="124">
        <v>190</v>
      </c>
      <c r="H14" s="124">
        <f>SUM(I14+J14)</f>
        <v>21</v>
      </c>
      <c r="I14" s="124">
        <v>10</v>
      </c>
      <c r="J14" s="124">
        <v>11</v>
      </c>
      <c r="K14" s="124">
        <v>1</v>
      </c>
      <c r="L14" s="125" t="s">
        <v>39</v>
      </c>
      <c r="M14" s="125">
        <v>1</v>
      </c>
      <c r="N14" s="127">
        <f t="shared" si="2"/>
        <v>27.071428571428573</v>
      </c>
      <c r="O14" s="127">
        <f>E14/H14</f>
        <v>18.047619047619047</v>
      </c>
      <c r="Q14" s="28"/>
      <c r="R14" s="28"/>
      <c r="S14" s="28"/>
    </row>
    <row r="15" spans="1:19" ht="30.75" customHeight="1" x14ac:dyDescent="0.15">
      <c r="B15" s="128" t="s">
        <v>54</v>
      </c>
      <c r="C15" s="130">
        <v>1</v>
      </c>
      <c r="D15" s="131">
        <v>13</v>
      </c>
      <c r="E15" s="132">
        <v>269</v>
      </c>
      <c r="F15" s="132">
        <v>121</v>
      </c>
      <c r="G15" s="132">
        <v>148</v>
      </c>
      <c r="H15" s="132">
        <f>SUM(I15+J15)</f>
        <v>20</v>
      </c>
      <c r="I15" s="132">
        <v>10</v>
      </c>
      <c r="J15" s="132">
        <v>10</v>
      </c>
      <c r="K15" s="132">
        <v>1</v>
      </c>
      <c r="L15" s="133">
        <v>1</v>
      </c>
      <c r="M15" s="133" t="s">
        <v>39</v>
      </c>
      <c r="N15" s="134">
        <f t="shared" si="2"/>
        <v>20.692307692307693</v>
      </c>
      <c r="O15" s="134">
        <f>E15/H15</f>
        <v>13.45</v>
      </c>
      <c r="Q15" s="28"/>
      <c r="R15" s="28"/>
      <c r="S15" s="28"/>
    </row>
    <row r="16" spans="1:19" ht="30.75" customHeight="1" x14ac:dyDescent="0.15">
      <c r="B16" s="128" t="s">
        <v>55</v>
      </c>
      <c r="C16" s="122">
        <v>1</v>
      </c>
      <c r="D16" s="123">
        <v>8</v>
      </c>
      <c r="E16" s="124">
        <v>75</v>
      </c>
      <c r="F16" s="124">
        <v>39</v>
      </c>
      <c r="G16" s="124">
        <v>36</v>
      </c>
      <c r="H16" s="124">
        <f t="shared" si="3"/>
        <v>13</v>
      </c>
      <c r="I16" s="124">
        <v>6</v>
      </c>
      <c r="J16" s="124">
        <v>7</v>
      </c>
      <c r="K16" s="124">
        <v>1</v>
      </c>
      <c r="L16" s="125">
        <v>1</v>
      </c>
      <c r="M16" s="125" t="s">
        <v>39</v>
      </c>
      <c r="N16" s="127">
        <f t="shared" si="2"/>
        <v>9.375</v>
      </c>
      <c r="O16" s="127">
        <f>E16/H16</f>
        <v>5.7692307692307692</v>
      </c>
      <c r="Q16" s="28"/>
      <c r="R16" s="28"/>
      <c r="S16" s="28"/>
    </row>
    <row r="17" spans="2:19" ht="30.75" customHeight="1" x14ac:dyDescent="0.15">
      <c r="B17" s="128" t="s">
        <v>56</v>
      </c>
      <c r="C17" s="122">
        <v>1</v>
      </c>
      <c r="D17" s="123">
        <v>29</v>
      </c>
      <c r="E17" s="124">
        <v>818</v>
      </c>
      <c r="F17" s="124">
        <v>426</v>
      </c>
      <c r="G17" s="124">
        <v>392</v>
      </c>
      <c r="H17" s="124">
        <f t="shared" si="3"/>
        <v>40</v>
      </c>
      <c r="I17" s="124">
        <v>18</v>
      </c>
      <c r="J17" s="124">
        <v>22</v>
      </c>
      <c r="K17" s="124">
        <v>2</v>
      </c>
      <c r="L17" s="125" t="s">
        <v>39</v>
      </c>
      <c r="M17" s="124">
        <v>2</v>
      </c>
      <c r="N17" s="127">
        <f t="shared" si="2"/>
        <v>28.206896551724139</v>
      </c>
      <c r="O17" s="127">
        <f t="shared" ref="O17" si="5">E17/H17</f>
        <v>20.45</v>
      </c>
      <c r="Q17" s="28"/>
      <c r="R17" s="28"/>
      <c r="S17" s="28"/>
    </row>
    <row r="18" spans="2:19" ht="30.75" customHeight="1" x14ac:dyDescent="0.15">
      <c r="B18" s="128" t="s">
        <v>57</v>
      </c>
      <c r="C18" s="122">
        <v>1</v>
      </c>
      <c r="D18" s="123">
        <v>20</v>
      </c>
      <c r="E18" s="124">
        <v>567</v>
      </c>
      <c r="F18" s="124">
        <v>295</v>
      </c>
      <c r="G18" s="124">
        <v>272</v>
      </c>
      <c r="H18" s="124">
        <f t="shared" si="3"/>
        <v>30</v>
      </c>
      <c r="I18" s="124">
        <v>13</v>
      </c>
      <c r="J18" s="124">
        <v>17</v>
      </c>
      <c r="K18" s="124">
        <v>1</v>
      </c>
      <c r="L18" s="125" t="s">
        <v>39</v>
      </c>
      <c r="M18" s="125">
        <v>1</v>
      </c>
      <c r="N18" s="127">
        <f>E18/D18</f>
        <v>28.35</v>
      </c>
      <c r="O18" s="127">
        <f>E18/H18</f>
        <v>18.899999999999999</v>
      </c>
      <c r="Q18" s="28"/>
      <c r="R18" s="28"/>
      <c r="S18" s="28"/>
    </row>
    <row r="19" spans="2:19" ht="30.75" customHeight="1" x14ac:dyDescent="0.15">
      <c r="B19" s="135" t="s">
        <v>58</v>
      </c>
      <c r="C19" s="136">
        <v>1</v>
      </c>
      <c r="D19" s="137">
        <v>8</v>
      </c>
      <c r="E19" s="138">
        <v>172</v>
      </c>
      <c r="F19" s="138">
        <v>90</v>
      </c>
      <c r="G19" s="138">
        <v>82</v>
      </c>
      <c r="H19" s="138">
        <f>SUM(I19+J19)</f>
        <v>14</v>
      </c>
      <c r="I19" s="138">
        <v>6</v>
      </c>
      <c r="J19" s="138">
        <v>8</v>
      </c>
      <c r="K19" s="138">
        <v>1</v>
      </c>
      <c r="L19" s="139" t="s">
        <v>39</v>
      </c>
      <c r="M19" s="139">
        <v>1</v>
      </c>
      <c r="N19" s="140">
        <f>E19/D19</f>
        <v>21.5</v>
      </c>
      <c r="O19" s="140">
        <f>E19/H19</f>
        <v>12.285714285714286</v>
      </c>
      <c r="Q19" s="28"/>
      <c r="R19" s="28"/>
      <c r="S19" s="28"/>
    </row>
    <row r="20" spans="2:19" ht="22.5" customHeight="1" x14ac:dyDescent="0.15">
      <c r="B20" s="50" t="s">
        <v>59</v>
      </c>
      <c r="C20" s="18"/>
      <c r="D20" s="18"/>
      <c r="E20" s="18"/>
      <c r="F20" s="18"/>
      <c r="G20" s="18"/>
      <c r="H20" s="141"/>
      <c r="I20" s="18" t="s">
        <v>60</v>
      </c>
      <c r="J20" s="18"/>
      <c r="K20" s="18"/>
      <c r="L20" s="18"/>
      <c r="M20" s="18"/>
      <c r="N20" s="18"/>
      <c r="O20" s="142"/>
      <c r="Q20" s="28"/>
      <c r="R20" s="28"/>
      <c r="S20" s="28"/>
    </row>
    <row r="21" spans="2:19" x14ac:dyDescent="0.15">
      <c r="M21" s="143"/>
      <c r="O21" s="144"/>
      <c r="Q21" s="28"/>
      <c r="R21" s="28"/>
      <c r="S21" s="28"/>
    </row>
    <row r="22" spans="2:19" x14ac:dyDescent="0.15">
      <c r="O22" s="144"/>
      <c r="Q22" s="28"/>
      <c r="R22" s="28"/>
      <c r="S22" s="28"/>
    </row>
    <row r="23" spans="2:19" x14ac:dyDescent="0.15">
      <c r="O23" s="144"/>
      <c r="Q23" s="28"/>
      <c r="R23" s="28"/>
      <c r="S23" s="28"/>
    </row>
    <row r="24" spans="2:19" x14ac:dyDescent="0.15">
      <c r="Q24" s="28"/>
      <c r="R24" s="28"/>
      <c r="S24" s="28"/>
    </row>
    <row r="25" spans="2:19" x14ac:dyDescent="0.15">
      <c r="Q25" s="28"/>
      <c r="R25" s="28"/>
      <c r="S25" s="28"/>
    </row>
    <row r="26" spans="2:19" x14ac:dyDescent="0.15">
      <c r="Q26" s="28"/>
      <c r="R26" s="28"/>
      <c r="S26" s="28"/>
    </row>
    <row r="27" spans="2:19" x14ac:dyDescent="0.15">
      <c r="Q27" s="28"/>
      <c r="R27" s="28"/>
      <c r="S27" s="28"/>
    </row>
    <row r="28" spans="2:19" x14ac:dyDescent="0.15">
      <c r="Q28" s="28"/>
      <c r="R28" s="28"/>
      <c r="S28" s="28"/>
    </row>
    <row r="29" spans="2:19" x14ac:dyDescent="0.15">
      <c r="Q29" s="28"/>
      <c r="R29" s="28"/>
      <c r="S29" s="28"/>
    </row>
    <row r="30" spans="2:19" x14ac:dyDescent="0.15">
      <c r="Q30" s="28"/>
      <c r="R30" s="28"/>
      <c r="S30" s="28"/>
    </row>
    <row r="31" spans="2:19" x14ac:dyDescent="0.15">
      <c r="Q31" s="28"/>
      <c r="R31" s="28"/>
      <c r="S31" s="28"/>
    </row>
    <row r="32" spans="2:19" x14ac:dyDescent="0.15">
      <c r="Q32" s="28"/>
      <c r="R32" s="28"/>
      <c r="S32" s="28"/>
    </row>
    <row r="33" spans="17:19" x14ac:dyDescent="0.15">
      <c r="Q33" s="28"/>
      <c r="R33" s="28"/>
      <c r="S33" s="28"/>
    </row>
    <row r="34" spans="17:19" x14ac:dyDescent="0.15">
      <c r="Q34" s="28"/>
      <c r="R34" s="28"/>
      <c r="S34" s="28"/>
    </row>
    <row r="35" spans="17:19" x14ac:dyDescent="0.15">
      <c r="Q35" s="28"/>
      <c r="R35" s="28"/>
      <c r="S35" s="28"/>
    </row>
    <row r="36" spans="17:19" x14ac:dyDescent="0.15">
      <c r="Q36" s="28"/>
      <c r="R36" s="28"/>
      <c r="S36" s="28"/>
    </row>
    <row r="37" spans="17:19" x14ac:dyDescent="0.15">
      <c r="Q37" s="28"/>
      <c r="R37" s="28"/>
      <c r="S37" s="28"/>
    </row>
    <row r="38" spans="17:19" x14ac:dyDescent="0.15">
      <c r="Q38" s="28"/>
      <c r="R38" s="28"/>
      <c r="S38" s="28"/>
    </row>
    <row r="39" spans="17:19" x14ac:dyDescent="0.15">
      <c r="Q39" s="28"/>
      <c r="R39" s="28"/>
      <c r="S39" s="28"/>
    </row>
    <row r="40" spans="17:19" x14ac:dyDescent="0.15">
      <c r="Q40" s="28"/>
      <c r="R40" s="28"/>
      <c r="S40" s="28"/>
    </row>
    <row r="41" spans="17:19" x14ac:dyDescent="0.15">
      <c r="Q41" s="28"/>
      <c r="R41" s="28"/>
      <c r="S41" s="28"/>
    </row>
    <row r="42" spans="17:19" x14ac:dyDescent="0.15">
      <c r="Q42" s="28"/>
      <c r="R42" s="28"/>
      <c r="S42" s="28"/>
    </row>
    <row r="43" spans="17:19" x14ac:dyDescent="0.15">
      <c r="Q43" s="28"/>
      <c r="R43" s="28"/>
      <c r="S43" s="28"/>
    </row>
  </sheetData>
  <mergeCells count="8">
    <mergeCell ref="N3:N4"/>
    <mergeCell ref="O3:O4"/>
    <mergeCell ref="B3:B4"/>
    <mergeCell ref="C3:C4"/>
    <mergeCell ref="D3:D4"/>
    <mergeCell ref="E3:G3"/>
    <mergeCell ref="H3:J3"/>
    <mergeCell ref="K3:M3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  <colBreaks count="1" manualBreakCount="1">
    <brk id="15" max="655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D4F0-7922-47B2-8592-B6F8DC12E4C2}">
  <sheetPr>
    <pageSetUpPr fitToPage="1"/>
  </sheetPr>
  <dimension ref="A1:U43"/>
  <sheetViews>
    <sheetView view="pageBreakPreview" zoomScaleNormal="115" zoomScaleSheetLayoutView="100" workbookViewId="0"/>
  </sheetViews>
  <sheetFormatPr defaultRowHeight="13.5" x14ac:dyDescent="0.15"/>
  <cols>
    <col min="1" max="1" width="5.25" style="13" bestFit="1" customWidth="1"/>
    <col min="2" max="2" width="13.75" style="13" customWidth="1"/>
    <col min="3" max="4" width="3.875" style="13" customWidth="1"/>
    <col min="5" max="15" width="7.25" style="13" customWidth="1"/>
    <col min="16" max="16384" width="9" style="13"/>
  </cols>
  <sheetData>
    <row r="1" spans="1:15" ht="18" customHeight="1" x14ac:dyDescent="0.15">
      <c r="A1" s="10"/>
      <c r="B1" s="11" t="s">
        <v>61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2.75" customHeight="1" x14ac:dyDescent="0.1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ht="27" customHeight="1" x14ac:dyDescent="0.15">
      <c r="B3" s="26" t="s">
        <v>43</v>
      </c>
      <c r="C3" s="145" t="s">
        <v>44</v>
      </c>
      <c r="D3" s="145" t="s">
        <v>10</v>
      </c>
      <c r="E3" s="146" t="s">
        <v>62</v>
      </c>
      <c r="F3" s="146"/>
      <c r="G3" s="146"/>
      <c r="H3" s="146" t="s">
        <v>12</v>
      </c>
      <c r="I3" s="146"/>
      <c r="J3" s="146"/>
      <c r="K3" s="146" t="s">
        <v>46</v>
      </c>
      <c r="L3" s="146"/>
      <c r="M3" s="146"/>
      <c r="N3" s="100" t="s">
        <v>63</v>
      </c>
      <c r="O3" s="101" t="s">
        <v>64</v>
      </c>
    </row>
    <row r="4" spans="1:15" ht="26.25" customHeight="1" x14ac:dyDescent="0.15">
      <c r="B4" s="33"/>
      <c r="C4" s="145"/>
      <c r="D4" s="145"/>
      <c r="E4" s="37" t="s">
        <v>21</v>
      </c>
      <c r="F4" s="37" t="s">
        <v>19</v>
      </c>
      <c r="G4" s="37" t="s">
        <v>20</v>
      </c>
      <c r="H4" s="37" t="s">
        <v>21</v>
      </c>
      <c r="I4" s="37" t="s">
        <v>19</v>
      </c>
      <c r="J4" s="37" t="s">
        <v>20</v>
      </c>
      <c r="K4" s="37" t="s">
        <v>21</v>
      </c>
      <c r="L4" s="37" t="s">
        <v>19</v>
      </c>
      <c r="M4" s="37" t="s">
        <v>20</v>
      </c>
      <c r="N4" s="73"/>
      <c r="O4" s="32"/>
    </row>
    <row r="5" spans="1:15" ht="18" customHeight="1" x14ac:dyDescent="0.15">
      <c r="B5" s="83" t="s">
        <v>3</v>
      </c>
      <c r="C5" s="7">
        <v>5</v>
      </c>
      <c r="D5" s="7">
        <v>71</v>
      </c>
      <c r="E5" s="7">
        <v>2092</v>
      </c>
      <c r="F5" s="7">
        <v>1110</v>
      </c>
      <c r="G5" s="7">
        <v>982</v>
      </c>
      <c r="H5" s="7">
        <v>143</v>
      </c>
      <c r="I5" s="7">
        <v>87</v>
      </c>
      <c r="J5" s="7">
        <v>56</v>
      </c>
      <c r="K5" s="7">
        <v>5</v>
      </c>
      <c r="L5" s="7">
        <v>4</v>
      </c>
      <c r="M5" s="85">
        <v>1</v>
      </c>
      <c r="N5" s="147">
        <v>29.464788732394368</v>
      </c>
      <c r="O5" s="147">
        <v>14.6293706293706</v>
      </c>
    </row>
    <row r="6" spans="1:15" ht="18" customHeight="1" x14ac:dyDescent="0.15">
      <c r="B6" s="83" t="s">
        <v>4</v>
      </c>
      <c r="C6" s="7">
        <v>5</v>
      </c>
      <c r="D6" s="7">
        <v>73</v>
      </c>
      <c r="E6" s="7">
        <v>2132</v>
      </c>
      <c r="F6" s="7">
        <v>1123</v>
      </c>
      <c r="G6" s="7">
        <v>1009</v>
      </c>
      <c r="H6" s="7">
        <v>148</v>
      </c>
      <c r="I6" s="7">
        <v>91</v>
      </c>
      <c r="J6" s="7">
        <v>57</v>
      </c>
      <c r="K6" s="7">
        <v>5</v>
      </c>
      <c r="L6" s="7">
        <v>3</v>
      </c>
      <c r="M6" s="7">
        <v>2</v>
      </c>
      <c r="N6" s="147">
        <v>29.205479452054796</v>
      </c>
      <c r="O6" s="147">
        <v>14.405405405405405</v>
      </c>
    </row>
    <row r="7" spans="1:15" ht="18" customHeight="1" x14ac:dyDescent="0.15">
      <c r="B7" s="83" t="s">
        <v>5</v>
      </c>
      <c r="C7" s="148">
        <v>5</v>
      </c>
      <c r="D7" s="8">
        <v>71</v>
      </c>
      <c r="E7" s="8">
        <v>2096</v>
      </c>
      <c r="F7" s="8">
        <v>1083</v>
      </c>
      <c r="G7" s="8">
        <v>1013</v>
      </c>
      <c r="H7" s="8">
        <v>139</v>
      </c>
      <c r="I7" s="8">
        <v>88</v>
      </c>
      <c r="J7" s="8">
        <v>51</v>
      </c>
      <c r="K7" s="8">
        <v>5</v>
      </c>
      <c r="L7" s="8">
        <v>3</v>
      </c>
      <c r="M7" s="8">
        <v>2</v>
      </c>
      <c r="N7" s="149">
        <v>29.52112676056338</v>
      </c>
      <c r="O7" s="149">
        <v>15.079136690647482</v>
      </c>
    </row>
    <row r="8" spans="1:15" s="39" customFormat="1" ht="18" customHeight="1" x14ac:dyDescent="0.15">
      <c r="B8" s="83" t="s">
        <v>6</v>
      </c>
      <c r="C8" s="148">
        <v>5</v>
      </c>
      <c r="D8" s="8">
        <v>71</v>
      </c>
      <c r="E8" s="8">
        <v>2116</v>
      </c>
      <c r="F8" s="8">
        <v>1078</v>
      </c>
      <c r="G8" s="8">
        <v>1038</v>
      </c>
      <c r="H8" s="8">
        <v>141</v>
      </c>
      <c r="I8" s="8">
        <v>90</v>
      </c>
      <c r="J8" s="8">
        <v>51</v>
      </c>
      <c r="K8" s="8">
        <v>5</v>
      </c>
      <c r="L8" s="8">
        <v>4</v>
      </c>
      <c r="M8" s="8">
        <v>1</v>
      </c>
      <c r="N8" s="149">
        <v>29.8</v>
      </c>
      <c r="O8" s="149">
        <v>15</v>
      </c>
    </row>
    <row r="9" spans="1:15" s="39" customFormat="1" ht="18" customHeight="1" x14ac:dyDescent="0.15">
      <c r="B9" s="150" t="s">
        <v>7</v>
      </c>
      <c r="C9" s="151">
        <v>5</v>
      </c>
      <c r="D9" s="119">
        <f>SUM(D10:D14)</f>
        <v>68</v>
      </c>
      <c r="E9" s="119">
        <f>SUM(E10:E14)</f>
        <v>2036</v>
      </c>
      <c r="F9" s="119">
        <f>SUM(F10:F14)</f>
        <v>1033</v>
      </c>
      <c r="G9" s="119">
        <f t="shared" ref="G9:K9" si="0">SUM(G10:G14)</f>
        <v>1003</v>
      </c>
      <c r="H9" s="119">
        <f t="shared" si="0"/>
        <v>136</v>
      </c>
      <c r="I9" s="119">
        <f t="shared" si="0"/>
        <v>86</v>
      </c>
      <c r="J9" s="119">
        <f t="shared" si="0"/>
        <v>50</v>
      </c>
      <c r="K9" s="119">
        <f t="shared" si="0"/>
        <v>5</v>
      </c>
      <c r="L9" s="119">
        <f>SUM(L10:L14)</f>
        <v>4</v>
      </c>
      <c r="M9" s="119">
        <f>SUM(M10:M14)</f>
        <v>1</v>
      </c>
      <c r="N9" s="152">
        <f>IFERROR(E9/D9,"")</f>
        <v>29.941176470588236</v>
      </c>
      <c r="O9" s="152">
        <f>IFERROR(E9/H9,"")</f>
        <v>14.970588235294118</v>
      </c>
    </row>
    <row r="10" spans="1:15" ht="18" customHeight="1" x14ac:dyDescent="0.15">
      <c r="B10" s="153" t="s">
        <v>65</v>
      </c>
      <c r="C10" s="154">
        <v>1</v>
      </c>
      <c r="D10" s="155">
        <v>18</v>
      </c>
      <c r="E10" s="155">
        <v>579</v>
      </c>
      <c r="F10" s="155">
        <v>291</v>
      </c>
      <c r="G10" s="155">
        <v>288</v>
      </c>
      <c r="H10" s="155">
        <f>SUM(I10:J10)</f>
        <v>34</v>
      </c>
      <c r="I10" s="155">
        <v>25</v>
      </c>
      <c r="J10" s="155">
        <v>9</v>
      </c>
      <c r="K10" s="155">
        <v>1</v>
      </c>
      <c r="L10" s="156">
        <v>1</v>
      </c>
      <c r="M10" s="156" t="s">
        <v>39</v>
      </c>
      <c r="N10" s="157">
        <f>E10/D10</f>
        <v>32.166666666666664</v>
      </c>
      <c r="O10" s="157">
        <f>E10/H10</f>
        <v>17.029411764705884</v>
      </c>
    </row>
    <row r="11" spans="1:15" ht="18" customHeight="1" x14ac:dyDescent="0.15">
      <c r="B11" s="50" t="s">
        <v>66</v>
      </c>
      <c r="C11" s="154">
        <v>1</v>
      </c>
      <c r="D11" s="155">
        <v>18</v>
      </c>
      <c r="E11" s="155">
        <v>581</v>
      </c>
      <c r="F11" s="155">
        <v>305</v>
      </c>
      <c r="G11" s="155">
        <v>276</v>
      </c>
      <c r="H11" s="155">
        <f>SUM(I11:J11)</f>
        <v>33</v>
      </c>
      <c r="I11" s="155">
        <v>22</v>
      </c>
      <c r="J11" s="155">
        <v>11</v>
      </c>
      <c r="K11" s="155">
        <v>1</v>
      </c>
      <c r="L11" s="156">
        <v>1</v>
      </c>
      <c r="M11" s="156" t="s">
        <v>39</v>
      </c>
      <c r="N11" s="157">
        <f t="shared" ref="N11:N12" si="1">E11/D11</f>
        <v>32.277777777777779</v>
      </c>
      <c r="O11" s="157">
        <f t="shared" ref="O11:O12" si="2">E11/H11</f>
        <v>17.606060606060606</v>
      </c>
    </row>
    <row r="12" spans="1:15" ht="18" customHeight="1" x14ac:dyDescent="0.15">
      <c r="B12" s="50" t="s">
        <v>67</v>
      </c>
      <c r="C12" s="154">
        <v>1</v>
      </c>
      <c r="D12" s="155">
        <v>5</v>
      </c>
      <c r="E12" s="155">
        <v>112</v>
      </c>
      <c r="F12" s="155">
        <v>70</v>
      </c>
      <c r="G12" s="155">
        <v>42</v>
      </c>
      <c r="H12" s="155">
        <f t="shared" ref="H12:H13" si="3">SUM(I12:J12)</f>
        <v>14</v>
      </c>
      <c r="I12" s="155">
        <v>7</v>
      </c>
      <c r="J12" s="155">
        <v>7</v>
      </c>
      <c r="K12" s="155">
        <v>1</v>
      </c>
      <c r="L12" s="156" t="s">
        <v>39</v>
      </c>
      <c r="M12" s="156">
        <v>1</v>
      </c>
      <c r="N12" s="157">
        <f t="shared" si="1"/>
        <v>22.4</v>
      </c>
      <c r="O12" s="157">
        <f t="shared" si="2"/>
        <v>8</v>
      </c>
    </row>
    <row r="13" spans="1:15" ht="18" customHeight="1" x14ac:dyDescent="0.15">
      <c r="B13" s="50" t="s">
        <v>68</v>
      </c>
      <c r="C13" s="154">
        <v>1</v>
      </c>
      <c r="D13" s="155">
        <v>12</v>
      </c>
      <c r="E13" s="155">
        <v>314</v>
      </c>
      <c r="F13" s="155">
        <v>154</v>
      </c>
      <c r="G13" s="155">
        <v>160</v>
      </c>
      <c r="H13" s="155">
        <f t="shared" si="3"/>
        <v>26</v>
      </c>
      <c r="I13" s="155">
        <v>14</v>
      </c>
      <c r="J13" s="155">
        <v>12</v>
      </c>
      <c r="K13" s="155">
        <v>1</v>
      </c>
      <c r="L13" s="156">
        <v>1</v>
      </c>
      <c r="M13" s="156" t="s">
        <v>39</v>
      </c>
      <c r="N13" s="157">
        <f>E13/D13</f>
        <v>26.166666666666668</v>
      </c>
      <c r="O13" s="157">
        <f>E13/H13</f>
        <v>12.076923076923077</v>
      </c>
    </row>
    <row r="14" spans="1:15" ht="18" customHeight="1" x14ac:dyDescent="0.15">
      <c r="B14" s="158" t="s">
        <v>69</v>
      </c>
      <c r="C14" s="159">
        <v>1</v>
      </c>
      <c r="D14" s="160">
        <v>15</v>
      </c>
      <c r="E14" s="160">
        <v>450</v>
      </c>
      <c r="F14" s="160">
        <v>213</v>
      </c>
      <c r="G14" s="160">
        <v>237</v>
      </c>
      <c r="H14" s="160">
        <f>SUM(I14:J14)</f>
        <v>29</v>
      </c>
      <c r="I14" s="160">
        <v>18</v>
      </c>
      <c r="J14" s="160">
        <v>11</v>
      </c>
      <c r="K14" s="160">
        <v>1</v>
      </c>
      <c r="L14" s="161">
        <v>1</v>
      </c>
      <c r="M14" s="161" t="s">
        <v>39</v>
      </c>
      <c r="N14" s="162">
        <f>E14/D14</f>
        <v>30</v>
      </c>
      <c r="O14" s="163">
        <f>E14/H14</f>
        <v>15.517241379310345</v>
      </c>
    </row>
    <row r="15" spans="1:15" ht="15.75" customHeight="1" x14ac:dyDescent="0.15">
      <c r="B15" s="50" t="s">
        <v>59</v>
      </c>
      <c r="C15" s="18"/>
      <c r="D15" s="18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O15" s="142"/>
    </row>
    <row r="16" spans="1:15" ht="15.75" customHeight="1" x14ac:dyDescent="0.15">
      <c r="B16" s="50"/>
      <c r="C16" s="18"/>
      <c r="D16" s="18"/>
      <c r="E16" s="141"/>
      <c r="F16" s="141"/>
      <c r="G16" s="141"/>
      <c r="H16" s="141"/>
      <c r="I16" s="141"/>
      <c r="J16" s="141"/>
      <c r="K16" s="141"/>
      <c r="L16" s="141"/>
      <c r="M16" s="141"/>
      <c r="N16" s="142"/>
      <c r="O16" s="142"/>
    </row>
    <row r="17" spans="2:21" ht="18" customHeight="1" x14ac:dyDescent="0.1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2:21" ht="18" customHeight="1" x14ac:dyDescent="0.15">
      <c r="B18" s="11" t="s">
        <v>70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2:21" ht="12.75" customHeight="1" x14ac:dyDescent="0.15">
      <c r="B19" s="54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2:21" ht="16.5" customHeight="1" x14ac:dyDescent="0.15">
      <c r="B20" s="26" t="s">
        <v>71</v>
      </c>
      <c r="C20" s="164" t="s">
        <v>72</v>
      </c>
      <c r="D20" s="165"/>
      <c r="E20" s="165"/>
      <c r="F20" s="166"/>
      <c r="G20" s="167" t="s">
        <v>73</v>
      </c>
      <c r="H20" s="168"/>
      <c r="I20" s="169"/>
      <c r="J20" s="164" t="s">
        <v>74</v>
      </c>
      <c r="K20" s="165"/>
      <c r="L20" s="166"/>
      <c r="M20" s="164" t="s">
        <v>75</v>
      </c>
      <c r="N20" s="165"/>
      <c r="O20" s="165"/>
      <c r="P20" s="170"/>
      <c r="Q20" s="170"/>
      <c r="R20" s="170"/>
      <c r="S20" s="170"/>
      <c r="T20" s="170"/>
      <c r="U20" s="170"/>
    </row>
    <row r="21" spans="2:21" ht="16.5" customHeight="1" x14ac:dyDescent="0.15">
      <c r="B21" s="171"/>
      <c r="C21" s="172"/>
      <c r="D21" s="173"/>
      <c r="E21" s="173"/>
      <c r="F21" s="174"/>
      <c r="G21" s="175"/>
      <c r="H21" s="176"/>
      <c r="I21" s="177"/>
      <c r="J21" s="172"/>
      <c r="K21" s="173"/>
      <c r="L21" s="174"/>
      <c r="M21" s="172"/>
      <c r="N21" s="173"/>
      <c r="O21" s="173"/>
      <c r="P21" s="170"/>
      <c r="Q21" s="170"/>
      <c r="R21" s="178"/>
      <c r="S21" s="170"/>
      <c r="T21" s="170"/>
      <c r="U21" s="170"/>
    </row>
    <row r="22" spans="2:21" ht="16.5" customHeight="1" x14ac:dyDescent="0.15">
      <c r="B22" s="33"/>
      <c r="C22" s="179" t="s">
        <v>76</v>
      </c>
      <c r="D22" s="180"/>
      <c r="E22" s="181" t="s">
        <v>19</v>
      </c>
      <c r="F22" s="181" t="s">
        <v>20</v>
      </c>
      <c r="G22" s="37" t="s">
        <v>76</v>
      </c>
      <c r="H22" s="37" t="s">
        <v>19</v>
      </c>
      <c r="I22" s="37" t="s">
        <v>20</v>
      </c>
      <c r="J22" s="37" t="s">
        <v>76</v>
      </c>
      <c r="K22" s="37" t="s">
        <v>19</v>
      </c>
      <c r="L22" s="37" t="s">
        <v>20</v>
      </c>
      <c r="M22" s="37" t="s">
        <v>76</v>
      </c>
      <c r="N22" s="37" t="s">
        <v>19</v>
      </c>
      <c r="O22" s="36" t="s">
        <v>20</v>
      </c>
      <c r="P22" s="182"/>
      <c r="Q22" s="182"/>
      <c r="R22" s="182"/>
      <c r="S22" s="182"/>
    </row>
    <row r="23" spans="2:21" ht="18" customHeight="1" x14ac:dyDescent="0.15">
      <c r="B23" s="75" t="s">
        <v>3</v>
      </c>
      <c r="C23" s="183">
        <v>687</v>
      </c>
      <c r="D23" s="184"/>
      <c r="E23" s="185">
        <v>356</v>
      </c>
      <c r="F23" s="185">
        <v>331</v>
      </c>
      <c r="G23" s="185">
        <v>673</v>
      </c>
      <c r="H23" s="185">
        <v>345</v>
      </c>
      <c r="I23" s="185">
        <v>328</v>
      </c>
      <c r="J23" s="44">
        <v>4</v>
      </c>
      <c r="K23" s="44">
        <v>3</v>
      </c>
      <c r="L23" s="44">
        <v>1</v>
      </c>
      <c r="M23" s="185">
        <v>10</v>
      </c>
      <c r="N23" s="185">
        <v>8</v>
      </c>
      <c r="O23" s="44">
        <v>2</v>
      </c>
    </row>
    <row r="24" spans="2:21" ht="18" customHeight="1" x14ac:dyDescent="0.15">
      <c r="B24" s="40" t="s">
        <v>4</v>
      </c>
      <c r="C24" s="186">
        <v>703</v>
      </c>
      <c r="D24" s="187"/>
      <c r="E24" s="188">
        <v>362</v>
      </c>
      <c r="F24" s="188">
        <v>341</v>
      </c>
      <c r="G24" s="188">
        <v>687</v>
      </c>
      <c r="H24" s="188">
        <v>352</v>
      </c>
      <c r="I24" s="188">
        <v>335</v>
      </c>
      <c r="J24" s="189">
        <v>7</v>
      </c>
      <c r="K24" s="189">
        <v>4</v>
      </c>
      <c r="L24" s="189">
        <v>3</v>
      </c>
      <c r="M24" s="188">
        <v>9</v>
      </c>
      <c r="N24" s="188">
        <v>6</v>
      </c>
      <c r="O24" s="189">
        <v>3</v>
      </c>
    </row>
    <row r="25" spans="2:21" ht="18" customHeight="1" x14ac:dyDescent="0.15">
      <c r="B25" s="83" t="s">
        <v>5</v>
      </c>
      <c r="C25" s="186">
        <v>704</v>
      </c>
      <c r="D25" s="187"/>
      <c r="E25" s="188">
        <v>378</v>
      </c>
      <c r="F25" s="188">
        <v>326</v>
      </c>
      <c r="G25" s="188">
        <v>697</v>
      </c>
      <c r="H25" s="188">
        <v>374</v>
      </c>
      <c r="I25" s="188">
        <v>323</v>
      </c>
      <c r="J25" s="189" t="s">
        <v>39</v>
      </c>
      <c r="K25" s="189" t="s">
        <v>39</v>
      </c>
      <c r="L25" s="189" t="s">
        <v>39</v>
      </c>
      <c r="M25" s="188">
        <v>7</v>
      </c>
      <c r="N25" s="188">
        <v>4</v>
      </c>
      <c r="O25" s="189">
        <v>3</v>
      </c>
    </row>
    <row r="26" spans="2:21" ht="18" customHeight="1" x14ac:dyDescent="0.15">
      <c r="B26" s="83" t="s">
        <v>6</v>
      </c>
      <c r="C26" s="187">
        <v>682</v>
      </c>
      <c r="D26" s="187"/>
      <c r="E26" s="188">
        <v>367</v>
      </c>
      <c r="F26" s="188">
        <v>315</v>
      </c>
      <c r="G26" s="188">
        <v>671</v>
      </c>
      <c r="H26" s="188">
        <v>365</v>
      </c>
      <c r="I26" s="188">
        <v>306</v>
      </c>
      <c r="J26" s="189" t="s">
        <v>39</v>
      </c>
      <c r="K26" s="189" t="s">
        <v>39</v>
      </c>
      <c r="L26" s="189" t="s">
        <v>39</v>
      </c>
      <c r="M26" s="188">
        <v>11</v>
      </c>
      <c r="N26" s="188">
        <v>2</v>
      </c>
      <c r="O26" s="189">
        <v>9</v>
      </c>
    </row>
    <row r="27" spans="2:21" ht="18" customHeight="1" x14ac:dyDescent="0.15">
      <c r="B27" s="91" t="s">
        <v>7</v>
      </c>
      <c r="C27" s="190">
        <f>SUM(D27:F27)</f>
        <v>748</v>
      </c>
      <c r="D27" s="190"/>
      <c r="E27" s="191">
        <v>386</v>
      </c>
      <c r="F27" s="191">
        <v>362</v>
      </c>
      <c r="G27" s="191">
        <f>SUM(H27:I27)</f>
        <v>739</v>
      </c>
      <c r="H27" s="191">
        <v>380</v>
      </c>
      <c r="I27" s="191">
        <v>359</v>
      </c>
      <c r="J27" s="192">
        <v>5</v>
      </c>
      <c r="K27" s="192">
        <v>4</v>
      </c>
      <c r="L27" s="192">
        <v>1</v>
      </c>
      <c r="M27" s="191">
        <f>SUM(N27:O27)</f>
        <v>4</v>
      </c>
      <c r="N27" s="191">
        <v>2</v>
      </c>
      <c r="O27" s="192">
        <v>2</v>
      </c>
    </row>
    <row r="28" spans="2:21" ht="15.75" customHeight="1" x14ac:dyDescent="0.15">
      <c r="B28" s="50" t="s">
        <v>22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2:21" ht="15.75" customHeight="1" x14ac:dyDescent="0.15">
      <c r="B29" s="50" t="s">
        <v>77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2:21" ht="18" customHeight="1" x14ac:dyDescent="0.15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2:21" ht="18" customHeight="1" x14ac:dyDescent="0.15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2:21" ht="18" customHeight="1" x14ac:dyDescent="0.15">
      <c r="B32" s="193" t="s">
        <v>78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5"/>
      <c r="M32" s="196"/>
      <c r="N32" s="196"/>
      <c r="O32" s="196"/>
    </row>
    <row r="33" spans="2:15" x14ac:dyDescent="0.15">
      <c r="B33" s="197"/>
      <c r="C33" s="198"/>
      <c r="D33" s="198"/>
      <c r="E33" s="198"/>
      <c r="F33" s="198"/>
      <c r="G33" s="198"/>
      <c r="H33" s="198"/>
      <c r="I33" s="198"/>
      <c r="J33" s="198"/>
      <c r="K33" s="198"/>
      <c r="L33" s="50"/>
      <c r="M33" s="50"/>
      <c r="N33" s="50"/>
      <c r="O33" s="50"/>
    </row>
    <row r="34" spans="2:15" ht="26.25" customHeight="1" x14ac:dyDescent="0.15">
      <c r="B34" s="199" t="s">
        <v>43</v>
      </c>
      <c r="C34" s="200" t="s">
        <v>79</v>
      </c>
      <c r="D34" s="200" t="s">
        <v>80</v>
      </c>
      <c r="E34" s="201" t="s">
        <v>62</v>
      </c>
      <c r="F34" s="202"/>
      <c r="G34" s="203"/>
      <c r="H34" s="201" t="s">
        <v>81</v>
      </c>
      <c r="I34" s="201"/>
      <c r="J34" s="202"/>
      <c r="L34" s="50"/>
      <c r="M34" s="50"/>
      <c r="N34" s="50"/>
      <c r="O34" s="50"/>
    </row>
    <row r="35" spans="2:15" ht="16.5" customHeight="1" x14ac:dyDescent="0.15">
      <c r="B35" s="204"/>
      <c r="C35" s="205"/>
      <c r="D35" s="205"/>
      <c r="E35" s="206" t="s">
        <v>18</v>
      </c>
      <c r="F35" s="206" t="s">
        <v>35</v>
      </c>
      <c r="G35" s="206" t="s">
        <v>36</v>
      </c>
      <c r="H35" s="206" t="s">
        <v>18</v>
      </c>
      <c r="I35" s="206" t="s">
        <v>35</v>
      </c>
      <c r="J35" s="207" t="s">
        <v>36</v>
      </c>
      <c r="L35" s="50"/>
      <c r="M35" s="50"/>
      <c r="N35" s="50"/>
      <c r="O35" s="50"/>
    </row>
    <row r="36" spans="2:15" ht="18" customHeight="1" x14ac:dyDescent="0.15">
      <c r="B36" s="208" t="s">
        <v>3</v>
      </c>
      <c r="C36" s="209">
        <v>2</v>
      </c>
      <c r="D36" s="210">
        <v>34</v>
      </c>
      <c r="E36" s="113">
        <v>1207</v>
      </c>
      <c r="F36" s="113">
        <v>633</v>
      </c>
      <c r="G36" s="113">
        <v>574</v>
      </c>
      <c r="H36" s="113">
        <v>101</v>
      </c>
      <c r="I36" s="113">
        <v>73</v>
      </c>
      <c r="J36" s="113">
        <v>28</v>
      </c>
      <c r="L36" s="50"/>
      <c r="M36" s="50"/>
      <c r="N36" s="50"/>
      <c r="O36" s="50"/>
    </row>
    <row r="37" spans="2:15" ht="18" customHeight="1" x14ac:dyDescent="0.15">
      <c r="B37" s="40" t="s">
        <v>4</v>
      </c>
      <c r="C37" s="209">
        <v>2</v>
      </c>
      <c r="D37" s="210">
        <v>33</v>
      </c>
      <c r="E37" s="113">
        <v>1158</v>
      </c>
      <c r="F37" s="113">
        <v>597</v>
      </c>
      <c r="G37" s="113">
        <v>561</v>
      </c>
      <c r="H37" s="113">
        <v>118</v>
      </c>
      <c r="I37" s="113">
        <v>76</v>
      </c>
      <c r="J37" s="113">
        <v>42</v>
      </c>
      <c r="L37" s="50"/>
      <c r="M37" s="50"/>
      <c r="N37" s="50"/>
      <c r="O37" s="50"/>
    </row>
    <row r="38" spans="2:15" ht="18" customHeight="1" x14ac:dyDescent="0.15">
      <c r="B38" s="40" t="s">
        <v>5</v>
      </c>
      <c r="C38" s="209">
        <v>2</v>
      </c>
      <c r="D38" s="210">
        <v>32</v>
      </c>
      <c r="E38" s="115">
        <v>1110</v>
      </c>
      <c r="F38" s="113">
        <v>597</v>
      </c>
      <c r="G38" s="113">
        <v>513</v>
      </c>
      <c r="H38" s="113">
        <v>103</v>
      </c>
      <c r="I38" s="113">
        <v>67</v>
      </c>
      <c r="J38" s="113">
        <v>36</v>
      </c>
      <c r="L38" s="50"/>
      <c r="M38" s="50"/>
      <c r="N38" s="50"/>
      <c r="O38" s="50"/>
    </row>
    <row r="39" spans="2:15" ht="18" customHeight="1" x14ac:dyDescent="0.15">
      <c r="B39" s="40" t="s">
        <v>6</v>
      </c>
      <c r="C39" s="209">
        <v>2</v>
      </c>
      <c r="D39" s="210">
        <v>30</v>
      </c>
      <c r="E39" s="113">
        <v>1050</v>
      </c>
      <c r="F39" s="113">
        <v>582</v>
      </c>
      <c r="G39" s="113">
        <v>468</v>
      </c>
      <c r="H39" s="113">
        <v>92</v>
      </c>
      <c r="I39" s="113">
        <v>61</v>
      </c>
      <c r="J39" s="113">
        <v>31</v>
      </c>
      <c r="L39" s="50"/>
      <c r="M39" s="50"/>
      <c r="N39" s="50"/>
      <c r="O39" s="50"/>
    </row>
    <row r="40" spans="2:15" ht="18" customHeight="1" x14ac:dyDescent="0.15">
      <c r="B40" s="211" t="s">
        <v>7</v>
      </c>
      <c r="C40" s="212">
        <v>2</v>
      </c>
      <c r="D40" s="213">
        <f>SUM(D41:D42)</f>
        <v>26</v>
      </c>
      <c r="E40" s="214">
        <v>885</v>
      </c>
      <c r="F40" s="214">
        <f>SUM(F41:F42)</f>
        <v>485</v>
      </c>
      <c r="G40" s="214">
        <f>SUM(G41:G42)</f>
        <v>400</v>
      </c>
      <c r="H40" s="214">
        <f>SUM(H41:H42)</f>
        <v>89</v>
      </c>
      <c r="I40" s="214">
        <f>SUM(I41:I42)</f>
        <v>52</v>
      </c>
      <c r="J40" s="214">
        <f>SUM(J41:J42)</f>
        <v>37</v>
      </c>
      <c r="L40" s="50"/>
      <c r="M40" s="50"/>
      <c r="N40" s="50"/>
      <c r="O40" s="50"/>
    </row>
    <row r="41" spans="2:15" ht="18" customHeight="1" x14ac:dyDescent="0.15">
      <c r="B41" s="215" t="s">
        <v>82</v>
      </c>
      <c r="C41" s="216">
        <v>1</v>
      </c>
      <c r="D41" s="217">
        <v>8</v>
      </c>
      <c r="E41" s="218">
        <v>229</v>
      </c>
      <c r="F41" s="218">
        <v>134</v>
      </c>
      <c r="G41" s="218">
        <v>95</v>
      </c>
      <c r="H41" s="218">
        <v>28</v>
      </c>
      <c r="I41" s="218">
        <v>15</v>
      </c>
      <c r="J41" s="218">
        <v>13</v>
      </c>
      <c r="L41" s="50"/>
      <c r="M41" s="50"/>
      <c r="N41" s="50"/>
      <c r="O41" s="50"/>
    </row>
    <row r="42" spans="2:15" ht="18" customHeight="1" x14ac:dyDescent="0.15">
      <c r="B42" s="219" t="s">
        <v>83</v>
      </c>
      <c r="C42" s="220">
        <v>1</v>
      </c>
      <c r="D42" s="221">
        <v>18</v>
      </c>
      <c r="E42" s="222">
        <v>656</v>
      </c>
      <c r="F42" s="222">
        <v>351</v>
      </c>
      <c r="G42" s="222">
        <v>305</v>
      </c>
      <c r="H42" s="222">
        <v>61</v>
      </c>
      <c r="I42" s="222">
        <v>37</v>
      </c>
      <c r="J42" s="222">
        <v>24</v>
      </c>
      <c r="L42" s="50"/>
      <c r="M42" s="50"/>
      <c r="N42" s="50"/>
      <c r="O42" s="50"/>
    </row>
    <row r="43" spans="2:15" ht="15.75" customHeight="1" x14ac:dyDescent="0.15">
      <c r="B43" s="198" t="s">
        <v>84</v>
      </c>
      <c r="C43" s="198"/>
      <c r="D43" s="198"/>
      <c r="E43" s="198"/>
      <c r="F43" s="223"/>
      <c r="G43" s="223"/>
      <c r="H43" s="198"/>
      <c r="I43" s="223"/>
      <c r="J43" s="198"/>
      <c r="K43" s="198"/>
      <c r="L43" s="50"/>
      <c r="M43" s="50"/>
      <c r="N43" s="50"/>
      <c r="O43" s="50"/>
    </row>
  </sheetData>
  <mergeCells count="21">
    <mergeCell ref="C23:D23"/>
    <mergeCell ref="C24:D24"/>
    <mergeCell ref="C25:D25"/>
    <mergeCell ref="C26:D26"/>
    <mergeCell ref="C27:D27"/>
    <mergeCell ref="C34:C35"/>
    <mergeCell ref="D34:D35"/>
    <mergeCell ref="N3:N4"/>
    <mergeCell ref="O3:O4"/>
    <mergeCell ref="B20:B22"/>
    <mergeCell ref="C20:F21"/>
    <mergeCell ref="G20:I21"/>
    <mergeCell ref="J20:L21"/>
    <mergeCell ref="M20:O21"/>
    <mergeCell ref="C22:D22"/>
    <mergeCell ref="B3:B4"/>
    <mergeCell ref="C3:C4"/>
    <mergeCell ref="D3:D4"/>
    <mergeCell ref="E3:G3"/>
    <mergeCell ref="H3:J3"/>
    <mergeCell ref="K3:M3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scale="87" firstPageNumber="4294963191" orientation="portrait" r:id="rId1"/>
  <headerFooter scaleWithDoc="0" alignWithMargins="0"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A678-C3CF-42C5-8AA9-E9642BDB27B0}">
  <sheetPr>
    <pageSetUpPr fitToPage="1"/>
  </sheetPr>
  <dimension ref="A1:I38"/>
  <sheetViews>
    <sheetView view="pageBreakPreview" zoomScaleNormal="100" zoomScaleSheetLayoutView="100" workbookViewId="0"/>
  </sheetViews>
  <sheetFormatPr defaultRowHeight="13.5" x14ac:dyDescent="0.15"/>
  <cols>
    <col min="1" max="1" width="5.25" style="13" bestFit="1" customWidth="1"/>
    <col min="2" max="2" width="9" style="13" bestFit="1" customWidth="1"/>
    <col min="3" max="3" width="5.125" style="13" bestFit="1" customWidth="1"/>
    <col min="4" max="9" width="11.5" style="13" customWidth="1"/>
    <col min="10" max="16384" width="9" style="13"/>
  </cols>
  <sheetData>
    <row r="1" spans="1:9" ht="18" customHeight="1" x14ac:dyDescent="0.15">
      <c r="A1" s="10"/>
      <c r="B1" s="11" t="s">
        <v>85</v>
      </c>
      <c r="C1" s="11"/>
      <c r="D1" s="11"/>
      <c r="E1" s="11"/>
      <c r="F1" s="11"/>
      <c r="G1" s="11"/>
      <c r="H1" s="11"/>
      <c r="I1" s="11"/>
    </row>
    <row r="2" spans="1:9" ht="15" customHeight="1" x14ac:dyDescent="0.15">
      <c r="B2" s="17"/>
      <c r="C2" s="18"/>
      <c r="D2" s="18"/>
      <c r="E2" s="18"/>
      <c r="F2" s="18"/>
      <c r="G2" s="18"/>
      <c r="H2" s="18"/>
      <c r="I2" s="19" t="s">
        <v>86</v>
      </c>
    </row>
    <row r="3" spans="1:9" ht="18" customHeight="1" x14ac:dyDescent="0.15">
      <c r="B3" s="26" t="s">
        <v>87</v>
      </c>
      <c r="C3" s="99"/>
      <c r="D3" s="146" t="s">
        <v>88</v>
      </c>
      <c r="E3" s="146"/>
      <c r="F3" s="146" t="s">
        <v>89</v>
      </c>
      <c r="G3" s="146"/>
      <c r="H3" s="146" t="s">
        <v>90</v>
      </c>
      <c r="I3" s="179"/>
    </row>
    <row r="4" spans="1:9" ht="18" customHeight="1" x14ac:dyDescent="0.15">
      <c r="B4" s="33"/>
      <c r="C4" s="102"/>
      <c r="D4" s="37" t="s">
        <v>91</v>
      </c>
      <c r="E4" s="37" t="s">
        <v>92</v>
      </c>
      <c r="F4" s="37" t="s">
        <v>91</v>
      </c>
      <c r="G4" s="37" t="s">
        <v>92</v>
      </c>
      <c r="H4" s="37" t="s">
        <v>91</v>
      </c>
      <c r="I4" s="36" t="s">
        <v>92</v>
      </c>
    </row>
    <row r="5" spans="1:9" ht="22.5" customHeight="1" x14ac:dyDescent="0.15">
      <c r="B5" s="224" t="s">
        <v>1</v>
      </c>
      <c r="C5" s="75" t="s">
        <v>93</v>
      </c>
      <c r="D5" s="225">
        <v>116.6</v>
      </c>
      <c r="E5" s="225">
        <v>116.1</v>
      </c>
      <c r="F5" s="225">
        <v>116.9</v>
      </c>
      <c r="G5" s="225">
        <v>116.1</v>
      </c>
      <c r="H5" s="225">
        <v>117</v>
      </c>
      <c r="I5" s="225">
        <v>116</v>
      </c>
    </row>
    <row r="6" spans="1:9" ht="22.5" customHeight="1" x14ac:dyDescent="0.15">
      <c r="B6" s="226"/>
      <c r="C6" s="83" t="s">
        <v>94</v>
      </c>
      <c r="D6" s="227">
        <v>122.6</v>
      </c>
      <c r="E6" s="227">
        <v>121.6</v>
      </c>
      <c r="F6" s="227">
        <v>123.3</v>
      </c>
      <c r="G6" s="227">
        <v>122</v>
      </c>
      <c r="H6" s="227">
        <v>122.9</v>
      </c>
      <c r="I6" s="227">
        <v>122</v>
      </c>
    </row>
    <row r="7" spans="1:9" ht="22.5" customHeight="1" x14ac:dyDescent="0.15">
      <c r="B7" s="226"/>
      <c r="C7" s="83" t="s">
        <v>95</v>
      </c>
      <c r="D7" s="227">
        <v>128.6</v>
      </c>
      <c r="E7" s="227">
        <v>127.7</v>
      </c>
      <c r="F7" s="227">
        <v>129.4</v>
      </c>
      <c r="G7" s="227">
        <v>128.4</v>
      </c>
      <c r="H7" s="227">
        <v>128.5</v>
      </c>
      <c r="I7" s="227">
        <v>128.1</v>
      </c>
    </row>
    <row r="8" spans="1:9" ht="22.5" customHeight="1" x14ac:dyDescent="0.15">
      <c r="B8" s="226"/>
      <c r="C8" s="83" t="s">
        <v>96</v>
      </c>
      <c r="D8" s="227">
        <v>133.9</v>
      </c>
      <c r="E8" s="227">
        <v>134.6</v>
      </c>
      <c r="F8" s="227">
        <v>133.6</v>
      </c>
      <c r="G8" s="227">
        <v>134.80000000000001</v>
      </c>
      <c r="H8" s="227">
        <v>133.9</v>
      </c>
      <c r="I8" s="227">
        <v>134.5</v>
      </c>
    </row>
    <row r="9" spans="1:9" ht="22.5" customHeight="1" x14ac:dyDescent="0.15">
      <c r="B9" s="226"/>
      <c r="C9" s="83" t="s">
        <v>97</v>
      </c>
      <c r="D9" s="227">
        <v>140</v>
      </c>
      <c r="E9" s="227">
        <v>141.30000000000001</v>
      </c>
      <c r="F9" s="227">
        <v>140</v>
      </c>
      <c r="G9" s="227">
        <v>141.5</v>
      </c>
      <c r="H9" s="227">
        <v>139.69999999999999</v>
      </c>
      <c r="I9" s="227">
        <v>141.4</v>
      </c>
    </row>
    <row r="10" spans="1:9" ht="22.5" customHeight="1" x14ac:dyDescent="0.15">
      <c r="B10" s="228"/>
      <c r="C10" s="229" t="s">
        <v>98</v>
      </c>
      <c r="D10" s="230">
        <v>145.80000000000001</v>
      </c>
      <c r="E10" s="230">
        <v>148</v>
      </c>
      <c r="F10" s="230">
        <v>146.6</v>
      </c>
      <c r="G10" s="230">
        <v>147.69999999999999</v>
      </c>
      <c r="H10" s="230">
        <v>146.1</v>
      </c>
      <c r="I10" s="230">
        <v>147.9</v>
      </c>
    </row>
    <row r="11" spans="1:9" ht="22.5" customHeight="1" x14ac:dyDescent="0.15">
      <c r="B11" s="231" t="s">
        <v>2</v>
      </c>
      <c r="C11" s="232" t="s">
        <v>99</v>
      </c>
      <c r="D11" s="233">
        <v>153.4</v>
      </c>
      <c r="E11" s="233">
        <v>152.30000000000001</v>
      </c>
      <c r="F11" s="233">
        <v>154.1</v>
      </c>
      <c r="G11" s="233">
        <v>152.4</v>
      </c>
      <c r="H11" s="233">
        <v>154</v>
      </c>
      <c r="I11" s="233">
        <v>152.19999999999999</v>
      </c>
    </row>
    <row r="12" spans="1:9" ht="22.5" customHeight="1" x14ac:dyDescent="0.15">
      <c r="B12" s="226"/>
      <c r="C12" s="83" t="s">
        <v>100</v>
      </c>
      <c r="D12" s="227">
        <v>160.6</v>
      </c>
      <c r="E12" s="227">
        <v>154.80000000000001</v>
      </c>
      <c r="F12" s="227">
        <v>161.1</v>
      </c>
      <c r="G12" s="227">
        <v>155.1</v>
      </c>
      <c r="H12" s="227">
        <v>160.9</v>
      </c>
      <c r="I12" s="227">
        <v>154.9</v>
      </c>
    </row>
    <row r="13" spans="1:9" ht="22.5" customHeight="1" x14ac:dyDescent="0.15">
      <c r="B13" s="234"/>
      <c r="C13" s="235" t="s">
        <v>101</v>
      </c>
      <c r="D13" s="236">
        <v>165.9</v>
      </c>
      <c r="E13" s="236">
        <v>156.9</v>
      </c>
      <c r="F13" s="236">
        <v>165.7</v>
      </c>
      <c r="G13" s="236">
        <v>156.1</v>
      </c>
      <c r="H13" s="236">
        <v>165.8</v>
      </c>
      <c r="I13" s="236">
        <v>156.5</v>
      </c>
    </row>
    <row r="14" spans="1:9" ht="17.25" customHeight="1" x14ac:dyDescent="0.15">
      <c r="B14" s="198" t="s">
        <v>102</v>
      </c>
      <c r="C14" s="18"/>
      <c r="D14" s="18"/>
      <c r="E14" s="18"/>
      <c r="F14" s="18"/>
      <c r="G14" s="18"/>
      <c r="H14" s="18"/>
      <c r="I14" s="18"/>
    </row>
    <row r="15" spans="1:9" ht="17.25" customHeight="1" x14ac:dyDescent="0.15">
      <c r="B15" s="237" t="s">
        <v>103</v>
      </c>
      <c r="C15" s="18"/>
      <c r="D15" s="18"/>
      <c r="E15" s="18"/>
      <c r="F15" s="18"/>
      <c r="G15" s="18"/>
      <c r="H15" s="18"/>
      <c r="I15" s="18"/>
    </row>
    <row r="16" spans="1:9" ht="22.5" customHeight="1" x14ac:dyDescent="0.15">
      <c r="B16" s="18"/>
      <c r="C16" s="18"/>
      <c r="D16" s="18"/>
      <c r="E16" s="18"/>
      <c r="F16" s="18"/>
      <c r="G16" s="18"/>
      <c r="H16" s="18"/>
      <c r="I16" s="18"/>
    </row>
    <row r="17" spans="2:9" ht="22.5" customHeight="1" x14ac:dyDescent="0.15">
      <c r="B17" s="18"/>
      <c r="C17" s="18"/>
      <c r="D17" s="18"/>
      <c r="E17" s="18"/>
      <c r="F17" s="18"/>
      <c r="G17" s="18"/>
      <c r="H17" s="18"/>
      <c r="I17" s="18"/>
    </row>
    <row r="18" spans="2:9" ht="22.5" customHeight="1" x14ac:dyDescent="0.15">
      <c r="B18" s="18"/>
      <c r="C18" s="18"/>
      <c r="D18" s="18"/>
      <c r="E18" s="18"/>
      <c r="F18" s="18"/>
      <c r="G18" s="18"/>
      <c r="H18" s="18"/>
      <c r="I18" s="18"/>
    </row>
    <row r="19" spans="2:9" ht="22.5" customHeight="1" x14ac:dyDescent="0.15">
      <c r="B19" s="18"/>
      <c r="C19" s="18"/>
      <c r="D19" s="18"/>
      <c r="E19" s="18"/>
      <c r="F19" s="18"/>
      <c r="G19" s="18"/>
      <c r="H19" s="18"/>
      <c r="I19" s="18"/>
    </row>
    <row r="20" spans="2:9" ht="22.5" customHeight="1" x14ac:dyDescent="0.15">
      <c r="B20" s="18"/>
      <c r="C20" s="18"/>
      <c r="D20" s="18"/>
      <c r="E20" s="18"/>
      <c r="F20" s="18"/>
      <c r="G20" s="18"/>
      <c r="H20" s="18"/>
      <c r="I20" s="18"/>
    </row>
    <row r="21" spans="2:9" ht="22.5" customHeight="1" x14ac:dyDescent="0.15">
      <c r="B21" s="18"/>
      <c r="C21" s="18"/>
      <c r="D21" s="18"/>
      <c r="E21" s="18"/>
      <c r="F21" s="18"/>
      <c r="G21" s="18"/>
      <c r="H21" s="18"/>
      <c r="I21" s="18"/>
    </row>
    <row r="22" spans="2:9" ht="18" customHeight="1" x14ac:dyDescent="0.15">
      <c r="B22" s="11" t="s">
        <v>104</v>
      </c>
      <c r="C22" s="11"/>
      <c r="D22" s="11"/>
      <c r="E22" s="11"/>
      <c r="F22" s="11"/>
      <c r="G22" s="11"/>
      <c r="H22" s="11"/>
      <c r="I22" s="11"/>
    </row>
    <row r="23" spans="2:9" ht="18" customHeight="1" x14ac:dyDescent="0.15">
      <c r="B23" s="54"/>
      <c r="C23" s="50"/>
      <c r="D23" s="50"/>
      <c r="E23" s="50"/>
      <c r="F23" s="50"/>
      <c r="G23" s="50"/>
      <c r="H23" s="50"/>
      <c r="I23" s="40" t="s">
        <v>105</v>
      </c>
    </row>
    <row r="24" spans="2:9" ht="18" customHeight="1" x14ac:dyDescent="0.15">
      <c r="B24" s="26" t="s">
        <v>87</v>
      </c>
      <c r="C24" s="99"/>
      <c r="D24" s="146" t="s">
        <v>88</v>
      </c>
      <c r="E24" s="146"/>
      <c r="F24" s="146" t="s">
        <v>89</v>
      </c>
      <c r="G24" s="146"/>
      <c r="H24" s="146" t="s">
        <v>90</v>
      </c>
      <c r="I24" s="179"/>
    </row>
    <row r="25" spans="2:9" ht="18" customHeight="1" x14ac:dyDescent="0.15">
      <c r="B25" s="33"/>
      <c r="C25" s="102"/>
      <c r="D25" s="37" t="s">
        <v>91</v>
      </c>
      <c r="E25" s="37" t="s">
        <v>92</v>
      </c>
      <c r="F25" s="37" t="s">
        <v>91</v>
      </c>
      <c r="G25" s="37" t="s">
        <v>92</v>
      </c>
      <c r="H25" s="37" t="s">
        <v>91</v>
      </c>
      <c r="I25" s="36" t="s">
        <v>92</v>
      </c>
    </row>
    <row r="26" spans="2:9" ht="22.5" customHeight="1" x14ac:dyDescent="0.15">
      <c r="B26" s="238" t="s">
        <v>1</v>
      </c>
      <c r="C26" s="75" t="s">
        <v>93</v>
      </c>
      <c r="D26" s="239">
        <v>21.6</v>
      </c>
      <c r="E26" s="239">
        <v>21.4</v>
      </c>
      <c r="F26" s="239">
        <v>21.8</v>
      </c>
      <c r="G26" s="239">
        <v>21.3</v>
      </c>
      <c r="H26" s="239">
        <v>21.8</v>
      </c>
      <c r="I26" s="239">
        <v>21.3</v>
      </c>
    </row>
    <row r="27" spans="2:9" ht="22.5" customHeight="1" x14ac:dyDescent="0.15">
      <c r="B27" s="240"/>
      <c r="C27" s="83" t="s">
        <v>94</v>
      </c>
      <c r="D27" s="241">
        <v>24.9</v>
      </c>
      <c r="E27" s="241">
        <v>24</v>
      </c>
      <c r="F27" s="241">
        <v>24.8</v>
      </c>
      <c r="G27" s="241">
        <v>24.1</v>
      </c>
      <c r="H27" s="241">
        <v>24.6</v>
      </c>
      <c r="I27" s="241">
        <v>24</v>
      </c>
    </row>
    <row r="28" spans="2:9" ht="22.5" customHeight="1" x14ac:dyDescent="0.15">
      <c r="B28" s="240"/>
      <c r="C28" s="83" t="s">
        <v>95</v>
      </c>
      <c r="D28" s="241">
        <v>28.5</v>
      </c>
      <c r="E28" s="241">
        <v>27.1</v>
      </c>
      <c r="F28" s="241">
        <v>28.4</v>
      </c>
      <c r="G28" s="241">
        <v>27.8</v>
      </c>
      <c r="H28" s="241">
        <v>28</v>
      </c>
      <c r="I28" s="241">
        <v>27.3</v>
      </c>
    </row>
    <row r="29" spans="2:9" ht="22.5" customHeight="1" x14ac:dyDescent="0.15">
      <c r="B29" s="240"/>
      <c r="C29" s="83" t="s">
        <v>96</v>
      </c>
      <c r="D29" s="241">
        <v>31.6</v>
      </c>
      <c r="E29" s="241">
        <v>31.3</v>
      </c>
      <c r="F29" s="241">
        <v>31.1</v>
      </c>
      <c r="G29" s="241">
        <v>31.5</v>
      </c>
      <c r="H29" s="241">
        <v>31.5</v>
      </c>
      <c r="I29" s="241">
        <v>31.1</v>
      </c>
    </row>
    <row r="30" spans="2:9" ht="22.5" customHeight="1" x14ac:dyDescent="0.15">
      <c r="B30" s="240"/>
      <c r="C30" s="83" t="s">
        <v>97</v>
      </c>
      <c r="D30" s="241">
        <v>35.5</v>
      </c>
      <c r="E30" s="241">
        <v>36</v>
      </c>
      <c r="F30" s="241">
        <v>35.200000000000003</v>
      </c>
      <c r="G30" s="241">
        <v>35.5</v>
      </c>
      <c r="H30" s="241">
        <v>35.700000000000003</v>
      </c>
      <c r="I30" s="241">
        <v>35.5</v>
      </c>
    </row>
    <row r="31" spans="2:9" ht="22.5" customHeight="1" x14ac:dyDescent="0.15">
      <c r="B31" s="242"/>
      <c r="C31" s="229" t="s">
        <v>98</v>
      </c>
      <c r="D31" s="243">
        <v>40</v>
      </c>
      <c r="E31" s="243">
        <v>40.9</v>
      </c>
      <c r="F31" s="243">
        <v>40.1</v>
      </c>
      <c r="G31" s="243">
        <v>40.299999999999997</v>
      </c>
      <c r="H31" s="243">
        <v>40</v>
      </c>
      <c r="I31" s="243">
        <v>40.5</v>
      </c>
    </row>
    <row r="32" spans="2:9" ht="22.5" customHeight="1" x14ac:dyDescent="0.15">
      <c r="B32" s="244" t="s">
        <v>2</v>
      </c>
      <c r="C32" s="232" t="s">
        <v>99</v>
      </c>
      <c r="D32" s="245">
        <v>45.7</v>
      </c>
      <c r="E32" s="245">
        <v>44.8</v>
      </c>
      <c r="F32" s="245">
        <v>45.4</v>
      </c>
      <c r="G32" s="245">
        <v>44.4</v>
      </c>
      <c r="H32" s="245">
        <v>45.7</v>
      </c>
      <c r="I32" s="245">
        <v>44.5</v>
      </c>
    </row>
    <row r="33" spans="2:9" ht="22.5" customHeight="1" x14ac:dyDescent="0.15">
      <c r="B33" s="240"/>
      <c r="C33" s="83" t="s">
        <v>100</v>
      </c>
      <c r="D33" s="241">
        <v>50.5</v>
      </c>
      <c r="E33" s="241">
        <v>47.9</v>
      </c>
      <c r="F33" s="241">
        <v>51.2</v>
      </c>
      <c r="G33" s="241">
        <v>47.7</v>
      </c>
      <c r="H33" s="241">
        <v>50.6</v>
      </c>
      <c r="I33" s="241">
        <v>47.7</v>
      </c>
    </row>
    <row r="34" spans="2:9" ht="22.5" customHeight="1" x14ac:dyDescent="0.15">
      <c r="B34" s="246"/>
      <c r="C34" s="235" t="s">
        <v>101</v>
      </c>
      <c r="D34" s="247">
        <v>56.2</v>
      </c>
      <c r="E34" s="247">
        <v>51.6</v>
      </c>
      <c r="F34" s="247">
        <v>54.6</v>
      </c>
      <c r="G34" s="247">
        <v>49.1</v>
      </c>
      <c r="H34" s="247">
        <v>55</v>
      </c>
      <c r="I34" s="247">
        <v>49.9</v>
      </c>
    </row>
    <row r="35" spans="2:9" ht="18" customHeight="1" x14ac:dyDescent="0.15">
      <c r="B35" s="237" t="s">
        <v>106</v>
      </c>
      <c r="C35" s="198"/>
      <c r="D35" s="198"/>
      <c r="E35" s="198"/>
      <c r="F35" s="198"/>
      <c r="G35" s="198"/>
      <c r="H35" s="198"/>
      <c r="I35" s="198"/>
    </row>
    <row r="36" spans="2:9" ht="18" customHeight="1" x14ac:dyDescent="0.15">
      <c r="B36" s="237" t="s">
        <v>103</v>
      </c>
      <c r="C36" s="198"/>
      <c r="D36" s="198"/>
      <c r="E36" s="198"/>
      <c r="F36" s="198"/>
      <c r="G36" s="198"/>
      <c r="H36" s="198"/>
      <c r="I36" s="198"/>
    </row>
    <row r="37" spans="2:9" x14ac:dyDescent="0.15">
      <c r="B37" s="50"/>
      <c r="C37" s="50"/>
      <c r="D37" s="50"/>
      <c r="E37" s="50"/>
      <c r="F37" s="50"/>
      <c r="G37" s="50"/>
      <c r="H37" s="50"/>
      <c r="I37" s="50"/>
    </row>
    <row r="38" spans="2:9" x14ac:dyDescent="0.15">
      <c r="B38" s="50"/>
      <c r="C38" s="50"/>
      <c r="D38" s="50"/>
      <c r="E38" s="50"/>
      <c r="F38" s="50"/>
      <c r="G38" s="50"/>
      <c r="H38" s="50"/>
      <c r="I38" s="50"/>
    </row>
  </sheetData>
  <mergeCells count="12">
    <mergeCell ref="B24:C25"/>
    <mergeCell ref="D24:E24"/>
    <mergeCell ref="F24:G24"/>
    <mergeCell ref="H24:I24"/>
    <mergeCell ref="B26:B31"/>
    <mergeCell ref="B32:B34"/>
    <mergeCell ref="B3:C4"/>
    <mergeCell ref="D3:E3"/>
    <mergeCell ref="F3:G3"/>
    <mergeCell ref="H3:I3"/>
    <mergeCell ref="B5:B10"/>
    <mergeCell ref="B11:B13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DF42B-8F8D-4416-85DD-10132248F517}">
  <sheetPr>
    <pageSetUpPr fitToPage="1"/>
  </sheetPr>
  <dimension ref="A1:H53"/>
  <sheetViews>
    <sheetView view="pageBreakPreview" zoomScaleNormal="100" zoomScaleSheetLayoutView="100" workbookViewId="0"/>
  </sheetViews>
  <sheetFormatPr defaultRowHeight="13.5" x14ac:dyDescent="0.15"/>
  <cols>
    <col min="1" max="1" width="5.25" style="13" bestFit="1" customWidth="1"/>
    <col min="2" max="2" width="10.375" style="13" customWidth="1"/>
    <col min="3" max="6" width="19" style="13" customWidth="1"/>
    <col min="7" max="7" width="9" style="13" bestFit="1" customWidth="1"/>
    <col min="8" max="8" width="10.75" style="13" bestFit="1" customWidth="1"/>
    <col min="9" max="16384" width="9" style="13"/>
  </cols>
  <sheetData>
    <row r="1" spans="1:8" ht="18" customHeight="1" x14ac:dyDescent="0.15">
      <c r="A1" s="10"/>
      <c r="B1" s="248" t="s">
        <v>107</v>
      </c>
      <c r="C1" s="248"/>
      <c r="D1" s="248"/>
      <c r="E1" s="248"/>
      <c r="F1" s="248"/>
    </row>
    <row r="2" spans="1:8" ht="7.5" customHeight="1" x14ac:dyDescent="0.15">
      <c r="B2" s="17"/>
      <c r="C2" s="249"/>
      <c r="D2" s="249"/>
      <c r="E2" s="249"/>
      <c r="F2" s="249"/>
    </row>
    <row r="3" spans="1:8" s="28" customFormat="1" ht="15.75" customHeight="1" x14ac:dyDescent="0.15">
      <c r="B3" s="250" t="s">
        <v>108</v>
      </c>
      <c r="C3" s="251" t="s">
        <v>109</v>
      </c>
      <c r="D3" s="252" t="s">
        <v>110</v>
      </c>
      <c r="E3" s="251" t="s">
        <v>111</v>
      </c>
      <c r="F3" s="253" t="s">
        <v>112</v>
      </c>
    </row>
    <row r="4" spans="1:8" ht="15" customHeight="1" x14ac:dyDescent="0.15">
      <c r="B4" s="254" t="s">
        <v>113</v>
      </c>
      <c r="C4" s="185">
        <v>112000</v>
      </c>
      <c r="D4" s="185">
        <v>49627</v>
      </c>
      <c r="E4" s="185">
        <v>190426</v>
      </c>
      <c r="F4" s="185">
        <v>283</v>
      </c>
      <c r="H4" s="255"/>
    </row>
    <row r="5" spans="1:8" ht="15" customHeight="1" x14ac:dyDescent="0.15">
      <c r="B5" s="256" t="s">
        <v>114</v>
      </c>
      <c r="C5" s="257">
        <v>55223</v>
      </c>
      <c r="D5" s="257">
        <v>34243</v>
      </c>
      <c r="E5" s="257">
        <v>104976</v>
      </c>
      <c r="F5" s="257">
        <v>267</v>
      </c>
      <c r="H5" s="255"/>
    </row>
    <row r="6" spans="1:8" ht="15" customHeight="1" x14ac:dyDescent="0.15">
      <c r="B6" s="258" t="s">
        <v>115</v>
      </c>
      <c r="C6" s="259">
        <v>33429</v>
      </c>
      <c r="D6" s="188">
        <v>11828</v>
      </c>
      <c r="E6" s="188">
        <v>38787</v>
      </c>
      <c r="F6" s="188">
        <v>78</v>
      </c>
      <c r="H6" s="255"/>
    </row>
    <row r="7" spans="1:8" s="39" customFormat="1" ht="15" customHeight="1" x14ac:dyDescent="0.15">
      <c r="B7" s="256" t="s">
        <v>116</v>
      </c>
      <c r="C7" s="188">
        <v>93023</v>
      </c>
      <c r="D7" s="188">
        <v>61501</v>
      </c>
      <c r="E7" s="188">
        <v>200908</v>
      </c>
      <c r="F7" s="188">
        <v>299</v>
      </c>
      <c r="H7" s="260"/>
    </row>
    <row r="8" spans="1:8" s="39" customFormat="1" ht="15" customHeight="1" x14ac:dyDescent="0.15">
      <c r="B8" s="261" t="s">
        <v>117</v>
      </c>
      <c r="C8" s="262">
        <v>98261</v>
      </c>
      <c r="D8" s="191">
        <v>61473</v>
      </c>
      <c r="E8" s="191">
        <v>190488</v>
      </c>
      <c r="F8" s="191">
        <v>292</v>
      </c>
      <c r="H8" s="260"/>
    </row>
    <row r="9" spans="1:8" ht="15" customHeight="1" x14ac:dyDescent="0.15">
      <c r="B9" s="263" t="s">
        <v>118</v>
      </c>
      <c r="C9" s="264">
        <v>7653</v>
      </c>
      <c r="D9" s="265">
        <v>5165</v>
      </c>
      <c r="E9" s="265">
        <v>16479</v>
      </c>
      <c r="F9" s="265">
        <v>26</v>
      </c>
      <c r="H9" s="260"/>
    </row>
    <row r="10" spans="1:8" ht="15" customHeight="1" x14ac:dyDescent="0.15">
      <c r="B10" s="266" t="s">
        <v>119</v>
      </c>
      <c r="C10" s="264">
        <v>7703</v>
      </c>
      <c r="D10" s="265">
        <v>4868</v>
      </c>
      <c r="E10" s="265">
        <v>15130</v>
      </c>
      <c r="F10" s="265">
        <v>26</v>
      </c>
      <c r="H10" s="260"/>
    </row>
    <row r="11" spans="1:8" ht="15" customHeight="1" x14ac:dyDescent="0.15">
      <c r="B11" s="266" t="s">
        <v>120</v>
      </c>
      <c r="C11" s="264">
        <v>7957</v>
      </c>
      <c r="D11" s="265">
        <v>4880</v>
      </c>
      <c r="E11" s="265">
        <v>15548</v>
      </c>
      <c r="F11" s="265">
        <v>26</v>
      </c>
      <c r="H11" s="260"/>
    </row>
    <row r="12" spans="1:8" ht="15" customHeight="1" x14ac:dyDescent="0.15">
      <c r="B12" s="266" t="s">
        <v>121</v>
      </c>
      <c r="C12" s="264">
        <v>10717</v>
      </c>
      <c r="D12" s="265">
        <v>5793</v>
      </c>
      <c r="E12" s="265">
        <v>19221</v>
      </c>
      <c r="F12" s="265">
        <v>26</v>
      </c>
      <c r="H12" s="260"/>
    </row>
    <row r="13" spans="1:8" ht="15" customHeight="1" x14ac:dyDescent="0.15">
      <c r="B13" s="266" t="s">
        <v>122</v>
      </c>
      <c r="C13" s="264">
        <v>11574</v>
      </c>
      <c r="D13" s="265">
        <v>5888</v>
      </c>
      <c r="E13" s="265">
        <v>19258</v>
      </c>
      <c r="F13" s="265">
        <v>27</v>
      </c>
    </row>
    <row r="14" spans="1:8" ht="15" customHeight="1" x14ac:dyDescent="0.15">
      <c r="B14" s="266" t="s">
        <v>123</v>
      </c>
      <c r="C14" s="264">
        <v>8952</v>
      </c>
      <c r="D14" s="265">
        <v>5228</v>
      </c>
      <c r="E14" s="265">
        <v>16564</v>
      </c>
      <c r="F14" s="265">
        <v>26</v>
      </c>
    </row>
    <row r="15" spans="1:8" ht="15" customHeight="1" x14ac:dyDescent="0.15">
      <c r="B15" s="266" t="s">
        <v>124</v>
      </c>
      <c r="C15" s="264">
        <v>7680</v>
      </c>
      <c r="D15" s="265">
        <v>5007</v>
      </c>
      <c r="E15" s="265">
        <v>15616</v>
      </c>
      <c r="F15" s="265">
        <v>22</v>
      </c>
    </row>
    <row r="16" spans="1:8" ht="15" customHeight="1" x14ac:dyDescent="0.15">
      <c r="B16" s="266" t="s">
        <v>125</v>
      </c>
      <c r="C16" s="264">
        <v>8638</v>
      </c>
      <c r="D16" s="265">
        <v>5260</v>
      </c>
      <c r="E16" s="265">
        <v>15734</v>
      </c>
      <c r="F16" s="265">
        <v>26</v>
      </c>
    </row>
    <row r="17" spans="2:8" ht="15" customHeight="1" x14ac:dyDescent="0.15">
      <c r="B17" s="266" t="s">
        <v>126</v>
      </c>
      <c r="C17" s="264">
        <v>7649</v>
      </c>
      <c r="D17" s="265">
        <v>5068</v>
      </c>
      <c r="E17" s="265">
        <v>15298</v>
      </c>
      <c r="F17" s="265">
        <v>24</v>
      </c>
    </row>
    <row r="18" spans="2:8" ht="15" customHeight="1" x14ac:dyDescent="0.15">
      <c r="B18" s="266" t="s">
        <v>127</v>
      </c>
      <c r="C18" s="264">
        <v>5152</v>
      </c>
      <c r="D18" s="265">
        <v>4232</v>
      </c>
      <c r="E18" s="265">
        <v>11960</v>
      </c>
      <c r="F18" s="265">
        <v>15</v>
      </c>
    </row>
    <row r="19" spans="2:8" ht="15" customHeight="1" x14ac:dyDescent="0.15">
      <c r="B19" s="266" t="s">
        <v>128</v>
      </c>
      <c r="C19" s="264">
        <v>6616</v>
      </c>
      <c r="D19" s="265">
        <v>4658</v>
      </c>
      <c r="E19" s="265">
        <v>13288</v>
      </c>
      <c r="F19" s="265">
        <v>21</v>
      </c>
    </row>
    <row r="20" spans="2:8" ht="15" customHeight="1" x14ac:dyDescent="0.15">
      <c r="B20" s="267" t="s">
        <v>129</v>
      </c>
      <c r="C20" s="268">
        <v>7970</v>
      </c>
      <c r="D20" s="269">
        <v>5426</v>
      </c>
      <c r="E20" s="269">
        <v>16392</v>
      </c>
      <c r="F20" s="269">
        <v>27</v>
      </c>
    </row>
    <row r="21" spans="2:8" ht="15" customHeight="1" x14ac:dyDescent="0.15">
      <c r="B21" s="270" t="s">
        <v>130</v>
      </c>
      <c r="C21" s="271"/>
      <c r="D21" s="271"/>
      <c r="E21" s="271"/>
      <c r="F21" s="271"/>
    </row>
    <row r="22" spans="2:8" ht="15.75" customHeight="1" x14ac:dyDescent="0.15">
      <c r="B22" s="18" t="s">
        <v>131</v>
      </c>
      <c r="C22" s="272"/>
      <c r="D22" s="272"/>
      <c r="E22" s="272"/>
      <c r="F22" s="272"/>
    </row>
    <row r="23" spans="2:8" ht="13.5" customHeight="1" x14ac:dyDescent="0.15">
      <c r="B23" s="273"/>
      <c r="C23" s="272"/>
      <c r="D23" s="272"/>
      <c r="E23" s="272"/>
      <c r="F23" s="272"/>
    </row>
    <row r="24" spans="2:8" ht="18" customHeight="1" x14ac:dyDescent="0.15">
      <c r="B24" s="248" t="s">
        <v>132</v>
      </c>
      <c r="C24" s="248"/>
      <c r="D24" s="248"/>
      <c r="E24" s="248"/>
      <c r="F24" s="248"/>
    </row>
    <row r="25" spans="2:8" ht="7.5" customHeight="1" x14ac:dyDescent="0.15">
      <c r="B25" s="17"/>
      <c r="C25" s="249"/>
      <c r="D25" s="249"/>
      <c r="E25" s="249"/>
      <c r="F25" s="249"/>
    </row>
    <row r="26" spans="2:8" s="28" customFormat="1" ht="15.75" customHeight="1" x14ac:dyDescent="0.15">
      <c r="B26" s="250" t="s">
        <v>108</v>
      </c>
      <c r="C26" s="251" t="s">
        <v>109</v>
      </c>
      <c r="D26" s="252" t="s">
        <v>110</v>
      </c>
      <c r="E26" s="251" t="s">
        <v>111</v>
      </c>
      <c r="F26" s="253" t="s">
        <v>112</v>
      </c>
    </row>
    <row r="27" spans="2:8" ht="15" customHeight="1" x14ac:dyDescent="0.15">
      <c r="B27" s="254" t="s">
        <v>133</v>
      </c>
      <c r="C27" s="185">
        <v>79009</v>
      </c>
      <c r="D27" s="185">
        <v>36209</v>
      </c>
      <c r="E27" s="185">
        <v>173288</v>
      </c>
      <c r="F27" s="185">
        <v>283</v>
      </c>
      <c r="H27" s="255"/>
    </row>
    <row r="28" spans="2:8" ht="15" customHeight="1" x14ac:dyDescent="0.15">
      <c r="B28" s="256" t="s">
        <v>134</v>
      </c>
      <c r="C28" s="257">
        <v>40628</v>
      </c>
      <c r="D28" s="257">
        <v>20004</v>
      </c>
      <c r="E28" s="257">
        <v>96531</v>
      </c>
      <c r="F28" s="257">
        <v>267</v>
      </c>
      <c r="H28" s="255"/>
    </row>
    <row r="29" spans="2:8" ht="15" customHeight="1" x14ac:dyDescent="0.15">
      <c r="B29" s="258" t="s">
        <v>4</v>
      </c>
      <c r="C29" s="259">
        <v>86763</v>
      </c>
      <c r="D29" s="188">
        <v>57537</v>
      </c>
      <c r="E29" s="188">
        <v>236918</v>
      </c>
      <c r="F29" s="188">
        <v>299</v>
      </c>
      <c r="H29" s="255"/>
    </row>
    <row r="30" spans="2:8" s="39" customFormat="1" ht="15" customHeight="1" x14ac:dyDescent="0.15">
      <c r="B30" s="256" t="s">
        <v>5</v>
      </c>
      <c r="C30" s="188">
        <v>68787</v>
      </c>
      <c r="D30" s="188">
        <v>33653</v>
      </c>
      <c r="E30" s="188">
        <v>161095</v>
      </c>
      <c r="F30" s="188">
        <v>299</v>
      </c>
      <c r="H30" s="260"/>
    </row>
    <row r="31" spans="2:8" s="39" customFormat="1" ht="15" customHeight="1" x14ac:dyDescent="0.15">
      <c r="B31" s="261" t="s">
        <v>6</v>
      </c>
      <c r="C31" s="274">
        <v>92286</v>
      </c>
      <c r="D31" s="275">
        <v>32926</v>
      </c>
      <c r="E31" s="275">
        <v>160306</v>
      </c>
      <c r="F31" s="275">
        <v>300</v>
      </c>
      <c r="H31" s="260"/>
    </row>
    <row r="32" spans="2:8" ht="15" customHeight="1" x14ac:dyDescent="0.15">
      <c r="B32" s="263" t="s">
        <v>118</v>
      </c>
      <c r="C32" s="264">
        <v>5306</v>
      </c>
      <c r="D32" s="265">
        <v>2913</v>
      </c>
      <c r="E32" s="265">
        <v>13902</v>
      </c>
      <c r="F32" s="265">
        <v>26</v>
      </c>
      <c r="H32" s="255"/>
    </row>
    <row r="33" spans="2:8" ht="15" customHeight="1" x14ac:dyDescent="0.15">
      <c r="B33" s="266" t="s">
        <v>119</v>
      </c>
      <c r="C33" s="264">
        <v>7077</v>
      </c>
      <c r="D33" s="265">
        <v>2630</v>
      </c>
      <c r="E33" s="265">
        <v>12049</v>
      </c>
      <c r="F33" s="265">
        <v>26</v>
      </c>
      <c r="H33" s="255"/>
    </row>
    <row r="34" spans="2:8" ht="15" customHeight="1" x14ac:dyDescent="0.15">
      <c r="B34" s="266" t="s">
        <v>120</v>
      </c>
      <c r="C34" s="264">
        <v>7259</v>
      </c>
      <c r="D34" s="265">
        <v>2490</v>
      </c>
      <c r="E34" s="265">
        <v>11684</v>
      </c>
      <c r="F34" s="265">
        <v>26</v>
      </c>
      <c r="H34" s="255"/>
    </row>
    <row r="35" spans="2:8" ht="15" customHeight="1" x14ac:dyDescent="0.15">
      <c r="B35" s="266" t="s">
        <v>121</v>
      </c>
      <c r="C35" s="264">
        <v>9290</v>
      </c>
      <c r="D35" s="265">
        <v>2959</v>
      </c>
      <c r="E35" s="265">
        <v>14198</v>
      </c>
      <c r="F35" s="265">
        <v>26</v>
      </c>
      <c r="H35" s="255"/>
    </row>
    <row r="36" spans="2:8" ht="15" customHeight="1" x14ac:dyDescent="0.15">
      <c r="B36" s="266" t="s">
        <v>122</v>
      </c>
      <c r="C36" s="264">
        <v>10263</v>
      </c>
      <c r="D36" s="265">
        <v>3104</v>
      </c>
      <c r="E36" s="265">
        <v>15648</v>
      </c>
      <c r="F36" s="265">
        <v>27</v>
      </c>
    </row>
    <row r="37" spans="2:8" ht="15" customHeight="1" x14ac:dyDescent="0.15">
      <c r="B37" s="266" t="s">
        <v>123</v>
      </c>
      <c r="C37" s="264">
        <v>7715</v>
      </c>
      <c r="D37" s="265">
        <v>2724</v>
      </c>
      <c r="E37" s="265">
        <v>13113</v>
      </c>
      <c r="F37" s="265">
        <v>26</v>
      </c>
    </row>
    <row r="38" spans="2:8" ht="15" customHeight="1" x14ac:dyDescent="0.15">
      <c r="B38" s="266" t="s">
        <v>124</v>
      </c>
      <c r="C38" s="264">
        <v>6917</v>
      </c>
      <c r="D38" s="265">
        <v>2629</v>
      </c>
      <c r="E38" s="265">
        <v>13264</v>
      </c>
      <c r="F38" s="265">
        <v>22</v>
      </c>
    </row>
    <row r="39" spans="2:8" ht="15" customHeight="1" x14ac:dyDescent="0.15">
      <c r="B39" s="266" t="s">
        <v>125</v>
      </c>
      <c r="C39" s="264">
        <v>7938</v>
      </c>
      <c r="D39" s="265">
        <v>2594</v>
      </c>
      <c r="E39" s="265">
        <v>11996</v>
      </c>
      <c r="F39" s="265">
        <v>26</v>
      </c>
    </row>
    <row r="40" spans="2:8" ht="15" customHeight="1" x14ac:dyDescent="0.15">
      <c r="B40" s="266" t="s">
        <v>126</v>
      </c>
      <c r="C40" s="264">
        <v>7390</v>
      </c>
      <c r="D40" s="265">
        <v>2566</v>
      </c>
      <c r="E40" s="265">
        <v>12786</v>
      </c>
      <c r="F40" s="265">
        <v>24</v>
      </c>
    </row>
    <row r="41" spans="2:8" ht="15" customHeight="1" x14ac:dyDescent="0.15">
      <c r="B41" s="266" t="s">
        <v>135</v>
      </c>
      <c r="C41" s="264">
        <v>7396</v>
      </c>
      <c r="D41" s="265">
        <v>2756</v>
      </c>
      <c r="E41" s="265">
        <v>13937</v>
      </c>
      <c r="F41" s="265">
        <v>23</v>
      </c>
    </row>
    <row r="42" spans="2:8" ht="15" customHeight="1" x14ac:dyDescent="0.15">
      <c r="B42" s="266" t="s">
        <v>128</v>
      </c>
      <c r="C42" s="264">
        <v>8339</v>
      </c>
      <c r="D42" s="265">
        <v>2791</v>
      </c>
      <c r="E42" s="265">
        <v>13849</v>
      </c>
      <c r="F42" s="265">
        <v>25</v>
      </c>
    </row>
    <row r="43" spans="2:8" ht="15" customHeight="1" x14ac:dyDescent="0.15">
      <c r="B43" s="267" t="s">
        <v>129</v>
      </c>
      <c r="C43" s="268">
        <v>7396</v>
      </c>
      <c r="D43" s="269">
        <v>2770</v>
      </c>
      <c r="E43" s="269">
        <v>13880</v>
      </c>
      <c r="F43" s="269">
        <v>23</v>
      </c>
    </row>
    <row r="44" spans="2:8" ht="14.25" customHeight="1" x14ac:dyDescent="0.15">
      <c r="B44" s="270" t="s">
        <v>136</v>
      </c>
      <c r="C44" s="271"/>
      <c r="D44" s="271"/>
      <c r="E44" s="271"/>
      <c r="F44" s="271"/>
    </row>
    <row r="45" spans="2:8" ht="15" customHeight="1" x14ac:dyDescent="0.15">
      <c r="B45" s="273"/>
      <c r="C45" s="255"/>
      <c r="D45" s="255"/>
      <c r="E45" s="255"/>
      <c r="F45" s="255"/>
    </row>
    <row r="46" spans="2:8" ht="15" customHeight="1" x14ac:dyDescent="0.15">
      <c r="B46" s="248"/>
      <c r="C46" s="248"/>
      <c r="D46" s="248"/>
      <c r="E46" s="248"/>
      <c r="F46" s="248"/>
    </row>
    <row r="47" spans="2:8" ht="15" customHeight="1" x14ac:dyDescent="0.15">
      <c r="B47" s="97"/>
      <c r="C47" s="249"/>
      <c r="D47" s="249"/>
      <c r="E47" s="249"/>
      <c r="F47" s="249"/>
    </row>
    <row r="48" spans="2:8" ht="15" customHeight="1" x14ac:dyDescent="0.15">
      <c r="B48" s="276"/>
      <c r="C48" s="277"/>
      <c r="D48" s="277"/>
      <c r="E48" s="277"/>
    </row>
    <row r="49" spans="2:6" ht="15" customHeight="1" x14ac:dyDescent="0.15">
      <c r="B49" s="258"/>
      <c r="C49" s="257"/>
      <c r="D49" s="257"/>
      <c r="E49" s="257"/>
    </row>
    <row r="50" spans="2:6" ht="15" customHeight="1" x14ac:dyDescent="0.15">
      <c r="B50" s="258"/>
      <c r="C50" s="257"/>
      <c r="D50" s="257"/>
      <c r="E50" s="257"/>
    </row>
    <row r="51" spans="2:6" ht="15" customHeight="1" x14ac:dyDescent="0.15">
      <c r="B51" s="278"/>
      <c r="C51" s="279"/>
      <c r="D51" s="279"/>
      <c r="E51" s="279"/>
    </row>
    <row r="52" spans="2:6" ht="15" customHeight="1" x14ac:dyDescent="0.15">
      <c r="B52" s="270"/>
      <c r="C52" s="50"/>
      <c r="D52" s="50"/>
      <c r="E52" s="50"/>
      <c r="F52" s="50"/>
    </row>
    <row r="53" spans="2:6" ht="15" customHeight="1" x14ac:dyDescent="0.15">
      <c r="B53" s="280"/>
      <c r="C53" s="50"/>
      <c r="D53" s="50"/>
      <c r="E53" s="50"/>
      <c r="F53" s="50"/>
    </row>
  </sheetData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97F39-3DE4-41D7-8EB2-6A11F9FCE854}">
  <dimension ref="A1:K53"/>
  <sheetViews>
    <sheetView view="pageBreakPreview" zoomScaleNormal="100" zoomScaleSheetLayoutView="100" workbookViewId="0"/>
  </sheetViews>
  <sheetFormatPr defaultRowHeight="13.5" x14ac:dyDescent="0.15"/>
  <cols>
    <col min="1" max="1" width="5.25" style="13" bestFit="1" customWidth="1"/>
    <col min="2" max="2" width="10.375" style="13" customWidth="1"/>
    <col min="3" max="6" width="19" style="13" customWidth="1"/>
    <col min="7" max="7" width="9" style="13" bestFit="1" customWidth="1"/>
    <col min="8" max="8" width="10.75" style="13" bestFit="1" customWidth="1"/>
    <col min="9" max="16384" width="9" style="13"/>
  </cols>
  <sheetData>
    <row r="1" spans="1:11" ht="18" customHeight="1" x14ac:dyDescent="0.15">
      <c r="A1" s="10"/>
      <c r="B1" s="248" t="s">
        <v>137</v>
      </c>
      <c r="C1" s="248"/>
      <c r="D1" s="248"/>
      <c r="E1" s="248"/>
      <c r="F1" s="248"/>
    </row>
    <row r="2" spans="1:11" ht="7.5" customHeight="1" x14ac:dyDescent="0.15">
      <c r="B2" s="17"/>
      <c r="C2" s="249"/>
      <c r="D2" s="249"/>
      <c r="E2" s="249"/>
      <c r="F2" s="249"/>
    </row>
    <row r="3" spans="1:11" s="28" customFormat="1" ht="15.75" customHeight="1" x14ac:dyDescent="0.15">
      <c r="B3" s="250" t="s">
        <v>108</v>
      </c>
      <c r="C3" s="252" t="s">
        <v>138</v>
      </c>
      <c r="D3" s="251" t="s">
        <v>111</v>
      </c>
      <c r="E3" s="253" t="s">
        <v>112</v>
      </c>
      <c r="G3" s="248"/>
      <c r="H3" s="248"/>
      <c r="I3" s="248"/>
      <c r="J3" s="248"/>
      <c r="K3" s="248"/>
    </row>
    <row r="4" spans="1:11" ht="15" customHeight="1" x14ac:dyDescent="0.15">
      <c r="B4" s="254" t="s">
        <v>113</v>
      </c>
      <c r="C4" s="257">
        <v>13397</v>
      </c>
      <c r="D4" s="257">
        <v>41510</v>
      </c>
      <c r="E4" s="257">
        <v>220</v>
      </c>
      <c r="G4" s="281"/>
      <c r="H4" s="249"/>
      <c r="I4" s="249"/>
      <c r="J4" s="249"/>
      <c r="K4" s="249"/>
    </row>
    <row r="5" spans="1:11" ht="15" customHeight="1" x14ac:dyDescent="0.15">
      <c r="B5" s="256" t="s">
        <v>114</v>
      </c>
      <c r="C5" s="259">
        <v>8929</v>
      </c>
      <c r="D5" s="188">
        <v>29046</v>
      </c>
      <c r="E5" s="188">
        <v>218</v>
      </c>
      <c r="G5" s="282"/>
      <c r="H5" s="283"/>
      <c r="I5" s="283"/>
      <c r="J5" s="283"/>
    </row>
    <row r="6" spans="1:11" ht="15" customHeight="1" x14ac:dyDescent="0.15">
      <c r="B6" s="258" t="s">
        <v>115</v>
      </c>
      <c r="C6" s="284">
        <v>13544</v>
      </c>
      <c r="D6" s="257">
        <v>37643</v>
      </c>
      <c r="E6" s="257">
        <v>242</v>
      </c>
      <c r="G6" s="258"/>
      <c r="H6" s="257"/>
      <c r="I6" s="257"/>
      <c r="J6" s="257"/>
    </row>
    <row r="7" spans="1:11" s="39" customFormat="1" ht="15" customHeight="1" x14ac:dyDescent="0.15">
      <c r="B7" s="256" t="s">
        <v>116</v>
      </c>
      <c r="C7" s="188">
        <v>13058</v>
      </c>
      <c r="D7" s="188">
        <v>38151</v>
      </c>
      <c r="E7" s="188">
        <v>243</v>
      </c>
      <c r="G7" s="258"/>
      <c r="H7" s="188"/>
      <c r="I7" s="188"/>
      <c r="J7" s="188"/>
      <c r="K7" s="13"/>
    </row>
    <row r="8" spans="1:11" s="39" customFormat="1" ht="15" customHeight="1" x14ac:dyDescent="0.15">
      <c r="B8" s="261" t="s">
        <v>117</v>
      </c>
      <c r="C8" s="262">
        <v>12786</v>
      </c>
      <c r="D8" s="191">
        <v>34542</v>
      </c>
      <c r="E8" s="191">
        <v>243</v>
      </c>
      <c r="G8" s="278"/>
      <c r="H8" s="285"/>
      <c r="I8" s="285"/>
      <c r="J8" s="285"/>
      <c r="K8" s="13"/>
    </row>
    <row r="9" spans="1:11" ht="15" customHeight="1" x14ac:dyDescent="0.15">
      <c r="B9" s="263" t="s">
        <v>118</v>
      </c>
      <c r="C9" s="264">
        <v>1031</v>
      </c>
      <c r="D9" s="265">
        <v>2763</v>
      </c>
      <c r="E9" s="265">
        <v>20</v>
      </c>
      <c r="G9" s="270"/>
      <c r="H9" s="50"/>
      <c r="I9" s="50"/>
      <c r="J9" s="50"/>
      <c r="K9" s="50"/>
    </row>
    <row r="10" spans="1:11" ht="15" customHeight="1" x14ac:dyDescent="0.15">
      <c r="B10" s="266" t="s">
        <v>119</v>
      </c>
      <c r="C10" s="264">
        <v>1030</v>
      </c>
      <c r="D10" s="265">
        <v>2765</v>
      </c>
      <c r="E10" s="265">
        <v>20</v>
      </c>
      <c r="G10" s="286"/>
      <c r="H10" s="50"/>
      <c r="I10" s="50"/>
      <c r="J10" s="50"/>
      <c r="K10" s="50"/>
    </row>
    <row r="11" spans="1:11" ht="15" customHeight="1" x14ac:dyDescent="0.15">
      <c r="B11" s="266" t="s">
        <v>120</v>
      </c>
      <c r="C11" s="264">
        <v>1143</v>
      </c>
      <c r="D11" s="265">
        <v>3013</v>
      </c>
      <c r="E11" s="265">
        <v>22</v>
      </c>
      <c r="G11" s="255"/>
    </row>
    <row r="12" spans="1:11" ht="15" customHeight="1" x14ac:dyDescent="0.15">
      <c r="B12" s="266" t="s">
        <v>121</v>
      </c>
      <c r="C12" s="264">
        <v>1084</v>
      </c>
      <c r="D12" s="265">
        <v>2923</v>
      </c>
      <c r="E12" s="265">
        <v>20</v>
      </c>
      <c r="G12" s="255"/>
    </row>
    <row r="13" spans="1:11" ht="15" customHeight="1" x14ac:dyDescent="0.15">
      <c r="B13" s="266" t="s">
        <v>122</v>
      </c>
      <c r="C13" s="264">
        <v>1172</v>
      </c>
      <c r="D13" s="265">
        <v>3076</v>
      </c>
      <c r="E13" s="265">
        <v>22</v>
      </c>
    </row>
    <row r="14" spans="1:11" ht="15" customHeight="1" x14ac:dyDescent="0.15">
      <c r="B14" s="266" t="s">
        <v>123</v>
      </c>
      <c r="C14" s="264">
        <v>1050</v>
      </c>
      <c r="D14" s="265">
        <v>2860</v>
      </c>
      <c r="E14" s="265">
        <v>20</v>
      </c>
    </row>
    <row r="15" spans="1:11" ht="15" customHeight="1" x14ac:dyDescent="0.15">
      <c r="B15" s="266" t="s">
        <v>124</v>
      </c>
      <c r="C15" s="264">
        <v>1087</v>
      </c>
      <c r="D15" s="265">
        <v>2918</v>
      </c>
      <c r="E15" s="265">
        <v>21</v>
      </c>
    </row>
    <row r="16" spans="1:11" ht="15" customHeight="1" x14ac:dyDescent="0.15">
      <c r="B16" s="266" t="s">
        <v>125</v>
      </c>
      <c r="C16" s="264">
        <v>1057</v>
      </c>
      <c r="D16" s="265">
        <v>3009</v>
      </c>
      <c r="E16" s="265">
        <v>20</v>
      </c>
    </row>
    <row r="17" spans="2:8" ht="15" customHeight="1" x14ac:dyDescent="0.15">
      <c r="B17" s="266" t="s">
        <v>126</v>
      </c>
      <c r="C17" s="264">
        <v>1012</v>
      </c>
      <c r="D17" s="265">
        <v>2716</v>
      </c>
      <c r="E17" s="265">
        <v>20</v>
      </c>
    </row>
    <row r="18" spans="2:8" ht="15" customHeight="1" x14ac:dyDescent="0.15">
      <c r="B18" s="266" t="s">
        <v>135</v>
      </c>
      <c r="C18" s="264">
        <v>981</v>
      </c>
      <c r="D18" s="265">
        <v>2667</v>
      </c>
      <c r="E18" s="265">
        <v>19</v>
      </c>
    </row>
    <row r="19" spans="2:8" ht="15" customHeight="1" x14ac:dyDescent="0.15">
      <c r="B19" s="266" t="s">
        <v>128</v>
      </c>
      <c r="C19" s="264">
        <v>1073</v>
      </c>
      <c r="D19" s="265">
        <v>3029</v>
      </c>
      <c r="E19" s="265">
        <v>19</v>
      </c>
    </row>
    <row r="20" spans="2:8" ht="15" customHeight="1" x14ac:dyDescent="0.15">
      <c r="B20" s="267" t="s">
        <v>129</v>
      </c>
      <c r="C20" s="268">
        <v>1066</v>
      </c>
      <c r="D20" s="269">
        <v>2803</v>
      </c>
      <c r="E20" s="269">
        <v>20</v>
      </c>
    </row>
    <row r="21" spans="2:8" ht="15" customHeight="1" x14ac:dyDescent="0.15">
      <c r="B21" s="270" t="s">
        <v>139</v>
      </c>
      <c r="C21" s="271"/>
      <c r="D21" s="271"/>
      <c r="E21" s="271"/>
      <c r="F21" s="271"/>
    </row>
    <row r="22" spans="2:8" ht="15" customHeight="1" x14ac:dyDescent="0.15">
      <c r="B22" s="18"/>
      <c r="C22" s="272"/>
      <c r="D22" s="272"/>
      <c r="E22" s="272"/>
      <c r="F22" s="272"/>
    </row>
    <row r="23" spans="2:8" ht="15" customHeight="1" x14ac:dyDescent="0.15">
      <c r="B23" s="273"/>
      <c r="C23" s="272"/>
      <c r="D23" s="272"/>
      <c r="E23" s="272"/>
      <c r="F23" s="272"/>
    </row>
    <row r="24" spans="2:8" ht="15" customHeight="1" x14ac:dyDescent="0.15">
      <c r="B24" s="248"/>
      <c r="C24" s="248"/>
      <c r="D24" s="248"/>
      <c r="E24" s="248"/>
      <c r="F24" s="248"/>
    </row>
    <row r="25" spans="2:8" ht="15" customHeight="1" x14ac:dyDescent="0.15">
      <c r="B25" s="281"/>
      <c r="C25" s="249"/>
      <c r="D25" s="249"/>
      <c r="E25" s="249"/>
      <c r="F25" s="249"/>
    </row>
    <row r="26" spans="2:8" s="28" customFormat="1" ht="15" customHeight="1" x14ac:dyDescent="0.15">
      <c r="B26" s="276"/>
      <c r="C26" s="277"/>
      <c r="D26" s="277"/>
      <c r="E26" s="277"/>
      <c r="F26" s="277"/>
    </row>
    <row r="27" spans="2:8" ht="15" customHeight="1" x14ac:dyDescent="0.15">
      <c r="B27" s="258"/>
      <c r="C27" s="257"/>
      <c r="D27" s="257"/>
      <c r="E27" s="257"/>
      <c r="F27" s="257"/>
      <c r="H27" s="255"/>
    </row>
    <row r="28" spans="2:8" ht="15" customHeight="1" x14ac:dyDescent="0.15">
      <c r="B28" s="258"/>
      <c r="C28" s="257"/>
      <c r="D28" s="257"/>
      <c r="E28" s="257"/>
      <c r="F28" s="257"/>
      <c r="H28" s="255"/>
    </row>
    <row r="29" spans="2:8" ht="15" customHeight="1" x14ac:dyDescent="0.15">
      <c r="B29" s="258"/>
      <c r="C29" s="188"/>
      <c r="D29" s="188"/>
      <c r="E29" s="188"/>
      <c r="F29" s="188"/>
      <c r="H29" s="255"/>
    </row>
    <row r="30" spans="2:8" s="39" customFormat="1" ht="15" customHeight="1" x14ac:dyDescent="0.15">
      <c r="B30" s="258"/>
      <c r="C30" s="188"/>
      <c r="D30" s="188"/>
      <c r="E30" s="188"/>
      <c r="F30" s="188"/>
      <c r="H30" s="260"/>
    </row>
    <row r="31" spans="2:8" s="39" customFormat="1" ht="15" customHeight="1" x14ac:dyDescent="0.15">
      <c r="B31" s="278"/>
      <c r="C31" s="285"/>
      <c r="D31" s="285"/>
      <c r="E31" s="285"/>
      <c r="F31" s="285"/>
      <c r="H31" s="260"/>
    </row>
    <row r="32" spans="2:8" ht="15" customHeight="1" x14ac:dyDescent="0.15">
      <c r="B32" s="266"/>
      <c r="C32" s="287"/>
      <c r="D32" s="287"/>
      <c r="E32" s="287"/>
      <c r="F32" s="287"/>
      <c r="H32" s="255"/>
    </row>
    <row r="33" spans="2:8" ht="15" customHeight="1" x14ac:dyDescent="0.15">
      <c r="B33" s="266"/>
      <c r="C33" s="287"/>
      <c r="D33" s="287"/>
      <c r="E33" s="287"/>
      <c r="F33" s="287"/>
      <c r="H33" s="255"/>
    </row>
    <row r="34" spans="2:8" ht="15" customHeight="1" x14ac:dyDescent="0.15">
      <c r="B34" s="266"/>
      <c r="C34" s="287"/>
      <c r="D34" s="287"/>
      <c r="E34" s="287"/>
      <c r="F34" s="287"/>
      <c r="H34" s="255"/>
    </row>
    <row r="35" spans="2:8" ht="15" customHeight="1" x14ac:dyDescent="0.15">
      <c r="B35" s="266"/>
      <c r="C35" s="287"/>
      <c r="D35" s="287"/>
      <c r="E35" s="287"/>
      <c r="F35" s="287"/>
      <c r="H35" s="255"/>
    </row>
    <row r="36" spans="2:8" ht="15" customHeight="1" x14ac:dyDescent="0.15">
      <c r="B36" s="266"/>
      <c r="C36" s="287"/>
      <c r="D36" s="287"/>
      <c r="E36" s="287"/>
      <c r="F36" s="287"/>
    </row>
    <row r="37" spans="2:8" ht="15" customHeight="1" x14ac:dyDescent="0.15">
      <c r="B37" s="266"/>
      <c r="C37" s="287"/>
      <c r="D37" s="287"/>
      <c r="E37" s="287"/>
      <c r="F37" s="287"/>
    </row>
    <row r="38" spans="2:8" ht="15" customHeight="1" x14ac:dyDescent="0.15">
      <c r="B38" s="266"/>
      <c r="C38" s="287"/>
      <c r="D38" s="287"/>
      <c r="E38" s="287"/>
      <c r="F38" s="287"/>
    </row>
    <row r="39" spans="2:8" ht="15" customHeight="1" x14ac:dyDescent="0.15">
      <c r="B39" s="266"/>
      <c r="C39" s="287"/>
      <c r="D39" s="287"/>
      <c r="E39" s="287"/>
      <c r="F39" s="287"/>
    </row>
    <row r="40" spans="2:8" ht="15" customHeight="1" x14ac:dyDescent="0.15">
      <c r="B40" s="266"/>
      <c r="C40" s="287"/>
      <c r="D40" s="287"/>
      <c r="E40" s="287"/>
      <c r="F40" s="287"/>
    </row>
    <row r="41" spans="2:8" ht="15" customHeight="1" x14ac:dyDescent="0.15">
      <c r="B41" s="266"/>
      <c r="C41" s="287"/>
      <c r="D41" s="287"/>
      <c r="E41" s="287"/>
      <c r="F41" s="287"/>
    </row>
    <row r="42" spans="2:8" ht="15" customHeight="1" x14ac:dyDescent="0.15">
      <c r="B42" s="266"/>
      <c r="C42" s="287"/>
      <c r="D42" s="287"/>
      <c r="E42" s="287"/>
      <c r="F42" s="287"/>
    </row>
    <row r="43" spans="2:8" ht="15" customHeight="1" x14ac:dyDescent="0.15">
      <c r="B43" s="266"/>
      <c r="C43" s="287"/>
      <c r="D43" s="287"/>
      <c r="E43" s="287"/>
      <c r="F43" s="287"/>
    </row>
    <row r="44" spans="2:8" ht="15" customHeight="1" x14ac:dyDescent="0.15">
      <c r="B44" s="270"/>
      <c r="C44" s="271"/>
      <c r="D44" s="271"/>
      <c r="E44" s="271"/>
      <c r="F44" s="271"/>
    </row>
    <row r="45" spans="2:8" ht="15" customHeight="1" x14ac:dyDescent="0.15">
      <c r="B45" s="273"/>
      <c r="C45" s="255"/>
      <c r="D45" s="255"/>
      <c r="E45" s="255"/>
      <c r="F45" s="255"/>
    </row>
    <row r="46" spans="2:8" ht="15" customHeight="1" x14ac:dyDescent="0.15">
      <c r="B46" s="248"/>
      <c r="C46" s="248"/>
      <c r="D46" s="248"/>
      <c r="E46" s="248"/>
      <c r="F46" s="248"/>
    </row>
    <row r="47" spans="2:8" ht="15" customHeight="1" x14ac:dyDescent="0.15">
      <c r="B47" s="281"/>
      <c r="C47" s="249"/>
      <c r="D47" s="249"/>
      <c r="E47" s="249"/>
      <c r="F47" s="249"/>
    </row>
    <row r="48" spans="2:8" ht="15" customHeight="1" x14ac:dyDescent="0.15">
      <c r="B48" s="282"/>
      <c r="C48" s="283"/>
      <c r="D48" s="283"/>
      <c r="E48" s="283"/>
    </row>
    <row r="49" spans="2:6" ht="15" customHeight="1" x14ac:dyDescent="0.15">
      <c r="B49" s="258"/>
      <c r="C49" s="257"/>
      <c r="D49" s="257"/>
      <c r="E49" s="257"/>
    </row>
    <row r="50" spans="2:6" ht="15" customHeight="1" x14ac:dyDescent="0.15">
      <c r="B50" s="258"/>
      <c r="C50" s="188"/>
      <c r="D50" s="188"/>
      <c r="E50" s="188"/>
    </row>
    <row r="51" spans="2:6" ht="15" customHeight="1" x14ac:dyDescent="0.15">
      <c r="B51" s="278"/>
      <c r="C51" s="285"/>
      <c r="D51" s="285"/>
      <c r="E51" s="285"/>
    </row>
    <row r="52" spans="2:6" x14ac:dyDescent="0.15">
      <c r="B52" s="270"/>
      <c r="C52" s="50"/>
      <c r="D52" s="50"/>
      <c r="E52" s="50"/>
      <c r="F52" s="50"/>
    </row>
    <row r="53" spans="2:6" x14ac:dyDescent="0.15">
      <c r="B53" s="286"/>
      <c r="C53" s="50"/>
      <c r="D53" s="50"/>
      <c r="E53" s="50"/>
      <c r="F53" s="5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5D16A-24D0-4D04-BEC9-2BED0D9920DB}">
  <sheetPr>
    <pageSetUpPr fitToPage="1"/>
  </sheetPr>
  <dimension ref="A1:Q50"/>
  <sheetViews>
    <sheetView view="pageBreakPreview" zoomScaleNormal="100" zoomScaleSheetLayoutView="100" workbookViewId="0"/>
  </sheetViews>
  <sheetFormatPr defaultRowHeight="13.5" x14ac:dyDescent="0.15"/>
  <cols>
    <col min="1" max="1" width="5.25" style="13" bestFit="1" customWidth="1"/>
    <col min="2" max="4" width="10.625" style="13" customWidth="1"/>
    <col min="5" max="6" width="13.875" style="13" bestFit="1" customWidth="1"/>
    <col min="7" max="7" width="12.125" style="13" bestFit="1" customWidth="1"/>
    <col min="8" max="8" width="10.625" style="13" customWidth="1"/>
    <col min="9" max="9" width="9.75" style="13" bestFit="1" customWidth="1"/>
    <col min="10" max="11" width="9.875" style="13" customWidth="1"/>
    <col min="12" max="16384" width="9" style="13"/>
  </cols>
  <sheetData>
    <row r="1" spans="1:17" ht="18" customHeight="1" x14ac:dyDescent="0.15">
      <c r="A1" s="10"/>
      <c r="B1" s="11" t="s">
        <v>140</v>
      </c>
      <c r="C1" s="11"/>
      <c r="D1" s="11"/>
      <c r="E1" s="11"/>
      <c r="F1" s="11"/>
      <c r="G1" s="11"/>
      <c r="H1" s="11"/>
      <c r="I1" s="11"/>
    </row>
    <row r="2" spans="1:17" ht="15" customHeight="1" x14ac:dyDescent="0.15">
      <c r="B2" s="17"/>
      <c r="C2" s="18"/>
      <c r="D2" s="18"/>
      <c r="E2" s="18"/>
      <c r="F2" s="18"/>
      <c r="G2" s="18"/>
      <c r="H2" s="18"/>
      <c r="I2" s="19" t="s">
        <v>141</v>
      </c>
    </row>
    <row r="3" spans="1:17" s="28" customFormat="1" ht="16.7" customHeight="1" x14ac:dyDescent="0.15">
      <c r="B3" s="99" t="s">
        <v>108</v>
      </c>
      <c r="C3" s="288" t="s">
        <v>142</v>
      </c>
      <c r="D3" s="289" t="s">
        <v>143</v>
      </c>
      <c r="E3" s="289" t="s">
        <v>144</v>
      </c>
      <c r="F3" s="289" t="s">
        <v>145</v>
      </c>
      <c r="G3" s="290" t="s">
        <v>146</v>
      </c>
      <c r="H3" s="288" t="s">
        <v>147</v>
      </c>
      <c r="I3" s="291" t="s">
        <v>148</v>
      </c>
      <c r="M3" s="292"/>
      <c r="Q3" s="292"/>
    </row>
    <row r="4" spans="1:17" s="28" customFormat="1" ht="16.7" customHeight="1" x14ac:dyDescent="0.15">
      <c r="B4" s="102"/>
      <c r="C4" s="288"/>
      <c r="D4" s="288"/>
      <c r="E4" s="288"/>
      <c r="F4" s="288"/>
      <c r="G4" s="293"/>
      <c r="H4" s="288"/>
      <c r="I4" s="291"/>
      <c r="M4" s="294"/>
      <c r="Q4" s="294"/>
    </row>
    <row r="5" spans="1:17" ht="16.7" customHeight="1" x14ac:dyDescent="0.15">
      <c r="B5" s="75" t="s">
        <v>113</v>
      </c>
      <c r="C5" s="185">
        <v>26450</v>
      </c>
      <c r="D5" s="185">
        <v>5392</v>
      </c>
      <c r="E5" s="185">
        <v>3957</v>
      </c>
      <c r="F5" s="185">
        <v>8331</v>
      </c>
      <c r="G5" s="185">
        <v>4592</v>
      </c>
      <c r="H5" s="185">
        <v>2301</v>
      </c>
      <c r="I5" s="185">
        <v>1877</v>
      </c>
      <c r="J5" s="16"/>
      <c r="K5" s="16"/>
      <c r="M5" s="257"/>
      <c r="Q5" s="257"/>
    </row>
    <row r="6" spans="1:17" ht="16.7" customHeight="1" x14ac:dyDescent="0.15">
      <c r="B6" s="83" t="s">
        <v>114</v>
      </c>
      <c r="C6" s="257">
        <v>13677</v>
      </c>
      <c r="D6" s="257">
        <v>3471</v>
      </c>
      <c r="E6" s="257">
        <v>3128</v>
      </c>
      <c r="F6" s="257">
        <v>4666</v>
      </c>
      <c r="G6" s="257">
        <v>1312</v>
      </c>
      <c r="H6" s="257">
        <v>828</v>
      </c>
      <c r="I6" s="257">
        <v>272</v>
      </c>
      <c r="J6" s="16"/>
      <c r="K6" s="16"/>
      <c r="M6" s="257"/>
      <c r="Q6" s="257"/>
    </row>
    <row r="7" spans="1:17" ht="16.7" customHeight="1" x14ac:dyDescent="0.15">
      <c r="B7" s="40" t="s">
        <v>115</v>
      </c>
      <c r="C7" s="259">
        <v>5384</v>
      </c>
      <c r="D7" s="188">
        <v>1166</v>
      </c>
      <c r="E7" s="188">
        <v>1335</v>
      </c>
      <c r="F7" s="188">
        <v>1833</v>
      </c>
      <c r="G7" s="188">
        <v>638</v>
      </c>
      <c r="H7" s="188">
        <v>277</v>
      </c>
      <c r="I7" s="188">
        <v>135</v>
      </c>
      <c r="J7" s="16"/>
      <c r="K7" s="16"/>
      <c r="M7" s="188"/>
      <c r="Q7" s="188"/>
    </row>
    <row r="8" spans="1:17" s="39" customFormat="1" ht="16.7" customHeight="1" x14ac:dyDescent="0.15">
      <c r="B8" s="83" t="s">
        <v>116</v>
      </c>
      <c r="C8" s="188">
        <v>27081</v>
      </c>
      <c r="D8" s="188">
        <v>5015</v>
      </c>
      <c r="E8" s="188">
        <v>4524</v>
      </c>
      <c r="F8" s="188">
        <v>7652</v>
      </c>
      <c r="G8" s="188">
        <v>6677</v>
      </c>
      <c r="H8" s="188">
        <v>2385</v>
      </c>
      <c r="I8" s="188">
        <v>828</v>
      </c>
      <c r="J8" s="295"/>
      <c r="K8" s="295"/>
      <c r="M8" s="188"/>
      <c r="Q8" s="188"/>
    </row>
    <row r="9" spans="1:17" s="39" customFormat="1" ht="16.7" customHeight="1" x14ac:dyDescent="0.15">
      <c r="B9" s="150" t="s">
        <v>117</v>
      </c>
      <c r="C9" s="274">
        <f>SUM(C10:C21)</f>
        <v>30926</v>
      </c>
      <c r="D9" s="275">
        <f t="shared" ref="D9:I9" si="0">SUM(D10:D21)</f>
        <v>6319</v>
      </c>
      <c r="E9" s="275">
        <f t="shared" si="0"/>
        <v>5278</v>
      </c>
      <c r="F9" s="275">
        <f t="shared" si="0"/>
        <v>7067</v>
      </c>
      <c r="G9" s="275">
        <f t="shared" si="0"/>
        <v>7798</v>
      </c>
      <c r="H9" s="275">
        <f t="shared" si="0"/>
        <v>2814</v>
      </c>
      <c r="I9" s="275">
        <f t="shared" si="0"/>
        <v>1650</v>
      </c>
      <c r="J9" s="295"/>
      <c r="K9" s="295"/>
      <c r="M9" s="285"/>
      <c r="Q9" s="285"/>
    </row>
    <row r="10" spans="1:17" ht="16.7" customHeight="1" x14ac:dyDescent="0.15">
      <c r="B10" s="263" t="s">
        <v>118</v>
      </c>
      <c r="C10" s="296">
        <f>SUM(D10:I10)</f>
        <v>2532</v>
      </c>
      <c r="D10" s="297">
        <v>523</v>
      </c>
      <c r="E10" s="297">
        <v>491</v>
      </c>
      <c r="F10" s="297">
        <v>671</v>
      </c>
      <c r="G10" s="297">
        <v>517</v>
      </c>
      <c r="H10" s="297">
        <v>266</v>
      </c>
      <c r="I10" s="297">
        <v>64</v>
      </c>
      <c r="K10" s="16"/>
      <c r="M10" s="298"/>
      <c r="Q10" s="298"/>
    </row>
    <row r="11" spans="1:17" ht="16.7" customHeight="1" x14ac:dyDescent="0.15">
      <c r="B11" s="266" t="s">
        <v>119</v>
      </c>
      <c r="C11" s="296">
        <f>SUM(D11:I11)</f>
        <v>2117</v>
      </c>
      <c r="D11" s="297">
        <v>447</v>
      </c>
      <c r="E11" s="297">
        <v>284</v>
      </c>
      <c r="F11" s="297">
        <v>498</v>
      </c>
      <c r="G11" s="297">
        <v>665</v>
      </c>
      <c r="H11" s="297">
        <v>159</v>
      </c>
      <c r="I11" s="297">
        <v>64</v>
      </c>
      <c r="K11" s="16"/>
      <c r="M11" s="298"/>
      <c r="Q11" s="298"/>
    </row>
    <row r="12" spans="1:17" ht="16.7" customHeight="1" x14ac:dyDescent="0.15">
      <c r="B12" s="266" t="s">
        <v>120</v>
      </c>
      <c r="C12" s="296">
        <f>SUM(D12:I12)</f>
        <v>2520</v>
      </c>
      <c r="D12" s="265">
        <v>448</v>
      </c>
      <c r="E12" s="265">
        <v>415</v>
      </c>
      <c r="F12" s="265">
        <v>543</v>
      </c>
      <c r="G12" s="265">
        <v>852</v>
      </c>
      <c r="H12" s="265">
        <v>178</v>
      </c>
      <c r="I12" s="297">
        <v>84</v>
      </c>
      <c r="K12" s="16"/>
      <c r="M12" s="287"/>
      <c r="Q12" s="287"/>
    </row>
    <row r="13" spans="1:17" ht="16.7" customHeight="1" x14ac:dyDescent="0.15">
      <c r="B13" s="266" t="s">
        <v>121</v>
      </c>
      <c r="C13" s="296">
        <f>SUM(D13:I13)</f>
        <v>2452</v>
      </c>
      <c r="D13" s="297">
        <v>570</v>
      </c>
      <c r="E13" s="297">
        <v>498</v>
      </c>
      <c r="F13" s="297">
        <v>542</v>
      </c>
      <c r="G13" s="297">
        <v>638</v>
      </c>
      <c r="H13" s="297">
        <v>125</v>
      </c>
      <c r="I13" s="297">
        <v>79</v>
      </c>
      <c r="K13" s="16"/>
      <c r="M13" s="298"/>
      <c r="Q13" s="298"/>
    </row>
    <row r="14" spans="1:17" ht="16.7" customHeight="1" x14ac:dyDescent="0.15">
      <c r="B14" s="266" t="s">
        <v>122</v>
      </c>
      <c r="C14" s="296">
        <f>SUM(D14:I14)</f>
        <v>2175</v>
      </c>
      <c r="D14" s="297">
        <v>560</v>
      </c>
      <c r="E14" s="297">
        <v>374</v>
      </c>
      <c r="F14" s="297">
        <v>496</v>
      </c>
      <c r="G14" s="297">
        <v>587</v>
      </c>
      <c r="H14" s="297">
        <v>139</v>
      </c>
      <c r="I14" s="297">
        <v>19</v>
      </c>
      <c r="K14" s="16"/>
      <c r="M14" s="298"/>
      <c r="Q14" s="298"/>
    </row>
    <row r="15" spans="1:17" ht="16.7" customHeight="1" x14ac:dyDescent="0.15">
      <c r="B15" s="266" t="s">
        <v>123</v>
      </c>
      <c r="C15" s="296">
        <f t="shared" ref="C15:C21" si="1">SUM(D15:I15)</f>
        <v>5700</v>
      </c>
      <c r="D15" s="297">
        <v>977</v>
      </c>
      <c r="E15" s="297">
        <v>918</v>
      </c>
      <c r="F15" s="297">
        <v>1130</v>
      </c>
      <c r="G15" s="297">
        <v>1168</v>
      </c>
      <c r="H15" s="297">
        <v>864</v>
      </c>
      <c r="I15" s="297">
        <v>643</v>
      </c>
      <c r="K15" s="16"/>
      <c r="M15" s="298"/>
      <c r="Q15" s="298"/>
    </row>
    <row r="16" spans="1:17" ht="16.7" customHeight="1" x14ac:dyDescent="0.15">
      <c r="B16" s="266" t="s">
        <v>124</v>
      </c>
      <c r="C16" s="296">
        <f t="shared" si="1"/>
        <v>2977</v>
      </c>
      <c r="D16" s="297">
        <v>630</v>
      </c>
      <c r="E16" s="297">
        <v>479</v>
      </c>
      <c r="F16" s="297">
        <v>814</v>
      </c>
      <c r="G16" s="297">
        <v>615</v>
      </c>
      <c r="H16" s="297">
        <v>258</v>
      </c>
      <c r="I16" s="297">
        <v>181</v>
      </c>
      <c r="M16" s="298"/>
      <c r="Q16" s="298"/>
    </row>
    <row r="17" spans="2:17" ht="16.7" customHeight="1" x14ac:dyDescent="0.15">
      <c r="B17" s="266" t="s">
        <v>125</v>
      </c>
      <c r="C17" s="296">
        <f t="shared" si="1"/>
        <v>2698</v>
      </c>
      <c r="D17" s="297">
        <v>498</v>
      </c>
      <c r="E17" s="297">
        <v>500</v>
      </c>
      <c r="F17" s="297">
        <v>640</v>
      </c>
      <c r="G17" s="297">
        <v>682</v>
      </c>
      <c r="H17" s="297">
        <v>247</v>
      </c>
      <c r="I17" s="297">
        <v>131</v>
      </c>
      <c r="M17" s="298"/>
      <c r="Q17" s="298"/>
    </row>
    <row r="18" spans="2:17" ht="16.7" customHeight="1" x14ac:dyDescent="0.15">
      <c r="B18" s="266" t="s">
        <v>126</v>
      </c>
      <c r="C18" s="296">
        <f t="shared" si="1"/>
        <v>2359</v>
      </c>
      <c r="D18" s="297">
        <v>459</v>
      </c>
      <c r="E18" s="297">
        <v>397</v>
      </c>
      <c r="F18" s="297">
        <v>538</v>
      </c>
      <c r="G18" s="297">
        <v>620</v>
      </c>
      <c r="H18" s="297">
        <v>173</v>
      </c>
      <c r="I18" s="297">
        <v>172</v>
      </c>
      <c r="M18" s="298"/>
      <c r="Q18" s="298"/>
    </row>
    <row r="19" spans="2:17" ht="16.7" customHeight="1" x14ac:dyDescent="0.15">
      <c r="B19" s="266" t="s">
        <v>135</v>
      </c>
      <c r="C19" s="296">
        <f t="shared" si="1"/>
        <v>1236</v>
      </c>
      <c r="D19" s="297">
        <v>305</v>
      </c>
      <c r="E19" s="297">
        <v>215</v>
      </c>
      <c r="F19" s="297">
        <v>270</v>
      </c>
      <c r="G19" s="297">
        <v>309</v>
      </c>
      <c r="H19" s="297">
        <v>100</v>
      </c>
      <c r="I19" s="297">
        <v>37</v>
      </c>
      <c r="M19" s="298"/>
      <c r="Q19" s="298"/>
    </row>
    <row r="20" spans="2:17" ht="16.7" customHeight="1" x14ac:dyDescent="0.15">
      <c r="B20" s="266" t="s">
        <v>128</v>
      </c>
      <c r="C20" s="296">
        <f t="shared" si="1"/>
        <v>2046</v>
      </c>
      <c r="D20" s="297">
        <v>452</v>
      </c>
      <c r="E20" s="297">
        <v>397</v>
      </c>
      <c r="F20" s="297">
        <v>467</v>
      </c>
      <c r="G20" s="297">
        <v>502</v>
      </c>
      <c r="H20" s="297">
        <v>145</v>
      </c>
      <c r="I20" s="297">
        <v>83</v>
      </c>
      <c r="M20" s="298"/>
      <c r="Q20" s="298"/>
    </row>
    <row r="21" spans="2:17" ht="16.7" customHeight="1" x14ac:dyDescent="0.15">
      <c r="B21" s="267" t="s">
        <v>129</v>
      </c>
      <c r="C21" s="299">
        <f t="shared" si="1"/>
        <v>2114</v>
      </c>
      <c r="D21" s="300">
        <v>450</v>
      </c>
      <c r="E21" s="300">
        <v>310</v>
      </c>
      <c r="F21" s="300">
        <v>458</v>
      </c>
      <c r="G21" s="300">
        <v>643</v>
      </c>
      <c r="H21" s="300">
        <v>160</v>
      </c>
      <c r="I21" s="300">
        <v>93</v>
      </c>
      <c r="M21" s="298"/>
      <c r="Q21" s="298"/>
    </row>
    <row r="22" spans="2:17" s="18" customFormat="1" ht="18" customHeight="1" x14ac:dyDescent="0.15">
      <c r="B22" s="18" t="s">
        <v>149</v>
      </c>
    </row>
    <row r="23" spans="2:17" ht="15.75" customHeight="1" x14ac:dyDescent="0.15">
      <c r="B23" s="18" t="s">
        <v>150</v>
      </c>
      <c r="C23" s="18"/>
      <c r="D23" s="18"/>
      <c r="E23" s="18"/>
      <c r="F23" s="18"/>
      <c r="G23" s="18"/>
      <c r="H23" s="18"/>
      <c r="I23" s="18"/>
    </row>
    <row r="24" spans="2:17" ht="15.75" customHeight="1" x14ac:dyDescent="0.15">
      <c r="B24" s="18" t="s">
        <v>151</v>
      </c>
      <c r="C24" s="18"/>
      <c r="D24" s="18"/>
      <c r="E24" s="18"/>
      <c r="F24" s="18"/>
      <c r="G24" s="18"/>
      <c r="H24" s="18"/>
      <c r="I24" s="18"/>
    </row>
    <row r="25" spans="2:17" ht="15.75" customHeight="1" x14ac:dyDescent="0.15">
      <c r="B25" s="18" t="s">
        <v>152</v>
      </c>
      <c r="C25" s="18"/>
      <c r="D25" s="18"/>
      <c r="E25" s="18"/>
      <c r="F25" s="18"/>
      <c r="G25" s="18"/>
      <c r="H25" s="18"/>
      <c r="I25" s="18"/>
    </row>
    <row r="26" spans="2:17" ht="15.75" customHeight="1" x14ac:dyDescent="0.15">
      <c r="B26" s="18"/>
      <c r="C26" s="18"/>
      <c r="D26" s="18"/>
      <c r="E26" s="18"/>
      <c r="F26" s="18"/>
      <c r="G26" s="18"/>
      <c r="H26" s="18"/>
      <c r="I26" s="18"/>
    </row>
    <row r="27" spans="2:17" ht="18" customHeight="1" x14ac:dyDescent="0.2">
      <c r="B27" s="11" t="s">
        <v>153</v>
      </c>
      <c r="C27" s="301"/>
      <c r="D27" s="301"/>
      <c r="E27" s="301"/>
      <c r="F27" s="301"/>
      <c r="G27" s="301"/>
      <c r="H27" s="301"/>
      <c r="I27" s="195"/>
    </row>
    <row r="28" spans="2:17" ht="15" customHeight="1" x14ac:dyDescent="0.15">
      <c r="B28" s="302"/>
      <c r="C28" s="50"/>
      <c r="D28" s="50"/>
      <c r="E28" s="50"/>
      <c r="F28" s="50"/>
      <c r="G28" s="50"/>
      <c r="H28" s="40" t="s">
        <v>141</v>
      </c>
    </row>
    <row r="29" spans="2:17" s="28" customFormat="1" ht="16.7" customHeight="1" x14ac:dyDescent="0.15">
      <c r="B29" s="303" t="s">
        <v>108</v>
      </c>
      <c r="C29" s="304" t="s">
        <v>154</v>
      </c>
      <c r="D29" s="305" t="s">
        <v>155</v>
      </c>
      <c r="E29" s="305" t="s">
        <v>156</v>
      </c>
      <c r="F29" s="305" t="s">
        <v>157</v>
      </c>
      <c r="G29" s="305" t="s">
        <v>158</v>
      </c>
      <c r="H29" s="306" t="s">
        <v>159</v>
      </c>
    </row>
    <row r="30" spans="2:17" ht="16.7" customHeight="1" x14ac:dyDescent="0.15">
      <c r="B30" s="75" t="s">
        <v>113</v>
      </c>
      <c r="C30" s="307">
        <v>17267</v>
      </c>
      <c r="D30" s="44">
        <v>2055</v>
      </c>
      <c r="E30" s="307">
        <v>10547</v>
      </c>
      <c r="F30" s="307">
        <v>2067</v>
      </c>
      <c r="G30" s="307">
        <v>1479</v>
      </c>
      <c r="H30" s="307">
        <v>1119</v>
      </c>
      <c r="I30" s="16"/>
      <c r="J30" s="16"/>
      <c r="M30" s="16"/>
    </row>
    <row r="31" spans="2:17" ht="16.7" customHeight="1" x14ac:dyDescent="0.15">
      <c r="B31" s="83" t="s">
        <v>160</v>
      </c>
      <c r="C31" s="308">
        <v>6933</v>
      </c>
      <c r="D31" s="308">
        <v>1783</v>
      </c>
      <c r="E31" s="308">
        <v>2931</v>
      </c>
      <c r="F31" s="308">
        <v>908</v>
      </c>
      <c r="G31" s="308">
        <v>843</v>
      </c>
      <c r="H31" s="308">
        <v>468</v>
      </c>
      <c r="I31" s="16"/>
      <c r="J31" s="16"/>
      <c r="M31" s="16"/>
    </row>
    <row r="32" spans="2:17" ht="16.7" customHeight="1" x14ac:dyDescent="0.15">
      <c r="B32" s="83" t="s">
        <v>115</v>
      </c>
      <c r="C32" s="308">
        <v>13129</v>
      </c>
      <c r="D32" s="308">
        <v>3149</v>
      </c>
      <c r="E32" s="308">
        <v>5609</v>
      </c>
      <c r="F32" s="308">
        <v>2253</v>
      </c>
      <c r="G32" s="308">
        <v>1409</v>
      </c>
      <c r="H32" s="308">
        <v>709</v>
      </c>
      <c r="I32" s="16"/>
      <c r="J32" s="16"/>
      <c r="M32" s="16"/>
    </row>
    <row r="33" spans="2:13" s="39" customFormat="1" ht="16.7" customHeight="1" x14ac:dyDescent="0.15">
      <c r="B33" s="83" t="s">
        <v>116</v>
      </c>
      <c r="C33" s="309">
        <v>10536</v>
      </c>
      <c r="D33" s="309">
        <v>3912</v>
      </c>
      <c r="E33" s="309">
        <v>2741</v>
      </c>
      <c r="F33" s="309">
        <v>2102</v>
      </c>
      <c r="G33" s="309">
        <v>1001</v>
      </c>
      <c r="H33" s="309">
        <v>780</v>
      </c>
      <c r="I33" s="295"/>
      <c r="J33" s="295"/>
      <c r="M33" s="295"/>
    </row>
    <row r="34" spans="2:13" s="39" customFormat="1" ht="16.7" customHeight="1" x14ac:dyDescent="0.15">
      <c r="B34" s="150" t="s">
        <v>117</v>
      </c>
      <c r="C34" s="310">
        <f>SUM(C35:C46)</f>
        <v>13597</v>
      </c>
      <c r="D34" s="311">
        <f>SUM(D35:D46)</f>
        <v>3916</v>
      </c>
      <c r="E34" s="311">
        <f t="shared" ref="E34:H34" si="2">SUM(E35:E46)</f>
        <v>2387</v>
      </c>
      <c r="F34" s="311">
        <f t="shared" si="2"/>
        <v>4249</v>
      </c>
      <c r="G34" s="311">
        <f t="shared" si="2"/>
        <v>1718</v>
      </c>
      <c r="H34" s="311">
        <f t="shared" si="2"/>
        <v>1327</v>
      </c>
      <c r="I34" s="295"/>
      <c r="J34" s="295"/>
      <c r="M34" s="295"/>
    </row>
    <row r="35" spans="2:13" ht="16.7" customHeight="1" x14ac:dyDescent="0.15">
      <c r="B35" s="263" t="s">
        <v>118</v>
      </c>
      <c r="C35" s="312">
        <f>SUM(D35:H35)</f>
        <v>744</v>
      </c>
      <c r="D35" s="313">
        <v>110</v>
      </c>
      <c r="E35" s="313">
        <v>250</v>
      </c>
      <c r="F35" s="313">
        <v>276</v>
      </c>
      <c r="G35" s="313">
        <v>64</v>
      </c>
      <c r="H35" s="297">
        <v>44</v>
      </c>
      <c r="I35" s="16"/>
      <c r="J35" s="16"/>
      <c r="K35" s="314"/>
      <c r="M35" s="16"/>
    </row>
    <row r="36" spans="2:13" ht="16.7" customHeight="1" x14ac:dyDescent="0.15">
      <c r="B36" s="266" t="s">
        <v>119</v>
      </c>
      <c r="C36" s="312">
        <f t="shared" ref="C36:C46" si="3">SUM(D36:H36)</f>
        <v>858</v>
      </c>
      <c r="D36" s="297">
        <v>260</v>
      </c>
      <c r="E36" s="297">
        <v>277</v>
      </c>
      <c r="F36" s="297">
        <v>162</v>
      </c>
      <c r="G36" s="297">
        <v>99</v>
      </c>
      <c r="H36" s="297">
        <v>60</v>
      </c>
      <c r="I36" s="16"/>
      <c r="J36" s="16"/>
      <c r="M36" s="16"/>
    </row>
    <row r="37" spans="2:13" ht="16.7" customHeight="1" x14ac:dyDescent="0.15">
      <c r="B37" s="266" t="s">
        <v>120</v>
      </c>
      <c r="C37" s="312">
        <f t="shared" si="3"/>
        <v>1259</v>
      </c>
      <c r="D37" s="297">
        <v>485</v>
      </c>
      <c r="E37" s="265">
        <v>260</v>
      </c>
      <c r="F37" s="265">
        <v>334</v>
      </c>
      <c r="G37" s="265">
        <v>107</v>
      </c>
      <c r="H37" s="265">
        <v>73</v>
      </c>
      <c r="I37" s="16"/>
      <c r="J37" s="16"/>
    </row>
    <row r="38" spans="2:13" ht="16.7" customHeight="1" x14ac:dyDescent="0.15">
      <c r="B38" s="266" t="s">
        <v>121</v>
      </c>
      <c r="C38" s="312">
        <f t="shared" si="3"/>
        <v>1087</v>
      </c>
      <c r="D38" s="297">
        <v>320</v>
      </c>
      <c r="E38" s="265">
        <v>152</v>
      </c>
      <c r="F38" s="265">
        <v>354</v>
      </c>
      <c r="G38" s="265">
        <v>151</v>
      </c>
      <c r="H38" s="265">
        <v>110</v>
      </c>
      <c r="I38" s="16"/>
    </row>
    <row r="39" spans="2:13" ht="16.7" customHeight="1" x14ac:dyDescent="0.15">
      <c r="B39" s="266" t="s">
        <v>122</v>
      </c>
      <c r="C39" s="312">
        <f t="shared" si="3"/>
        <v>1148</v>
      </c>
      <c r="D39" s="313">
        <v>290</v>
      </c>
      <c r="E39" s="265">
        <v>120</v>
      </c>
      <c r="F39" s="265">
        <v>405</v>
      </c>
      <c r="G39" s="265">
        <v>189</v>
      </c>
      <c r="H39" s="265">
        <v>144</v>
      </c>
      <c r="I39" s="16"/>
    </row>
    <row r="40" spans="2:13" ht="16.7" customHeight="1" x14ac:dyDescent="0.15">
      <c r="B40" s="266" t="s">
        <v>123</v>
      </c>
      <c r="C40" s="312">
        <f t="shared" si="3"/>
        <v>742</v>
      </c>
      <c r="D40" s="297">
        <v>160</v>
      </c>
      <c r="E40" s="265">
        <v>100</v>
      </c>
      <c r="F40" s="265">
        <v>404</v>
      </c>
      <c r="G40" s="265">
        <v>52</v>
      </c>
      <c r="H40" s="265">
        <v>26</v>
      </c>
      <c r="I40" s="16"/>
    </row>
    <row r="41" spans="2:13" ht="16.7" customHeight="1" x14ac:dyDescent="0.15">
      <c r="B41" s="266" t="s">
        <v>124</v>
      </c>
      <c r="C41" s="312">
        <f t="shared" si="3"/>
        <v>796</v>
      </c>
      <c r="D41" s="297">
        <v>40</v>
      </c>
      <c r="E41" s="265">
        <v>221</v>
      </c>
      <c r="F41" s="265">
        <v>427</v>
      </c>
      <c r="G41" s="265">
        <v>76</v>
      </c>
      <c r="H41" s="265">
        <v>32</v>
      </c>
      <c r="I41" s="16"/>
    </row>
    <row r="42" spans="2:13" ht="16.7" customHeight="1" x14ac:dyDescent="0.15">
      <c r="B42" s="266" t="s">
        <v>125</v>
      </c>
      <c r="C42" s="312">
        <f t="shared" si="3"/>
        <v>1459</v>
      </c>
      <c r="D42" s="297">
        <v>361</v>
      </c>
      <c r="E42" s="265">
        <v>304</v>
      </c>
      <c r="F42" s="265">
        <v>254</v>
      </c>
      <c r="G42" s="265">
        <v>289</v>
      </c>
      <c r="H42" s="265">
        <v>251</v>
      </c>
      <c r="I42" s="16"/>
    </row>
    <row r="43" spans="2:13" ht="16.7" customHeight="1" x14ac:dyDescent="0.15">
      <c r="B43" s="266" t="s">
        <v>126</v>
      </c>
      <c r="C43" s="312">
        <f t="shared" si="3"/>
        <v>851</v>
      </c>
      <c r="D43" s="313">
        <v>325</v>
      </c>
      <c r="E43" s="265">
        <v>150</v>
      </c>
      <c r="F43" s="265">
        <v>252</v>
      </c>
      <c r="G43" s="265">
        <v>72</v>
      </c>
      <c r="H43" s="265">
        <v>52</v>
      </c>
      <c r="I43" s="16"/>
    </row>
    <row r="44" spans="2:13" ht="16.7" customHeight="1" x14ac:dyDescent="0.15">
      <c r="B44" s="266" t="s">
        <v>135</v>
      </c>
      <c r="C44" s="312">
        <f t="shared" si="3"/>
        <v>1028</v>
      </c>
      <c r="D44" s="297">
        <v>320</v>
      </c>
      <c r="E44" s="265">
        <v>105</v>
      </c>
      <c r="F44" s="265">
        <v>422</v>
      </c>
      <c r="G44" s="265">
        <v>106</v>
      </c>
      <c r="H44" s="265">
        <v>75</v>
      </c>
      <c r="I44" s="16"/>
    </row>
    <row r="45" spans="2:13" ht="16.7" customHeight="1" x14ac:dyDescent="0.15">
      <c r="B45" s="266" t="s">
        <v>128</v>
      </c>
      <c r="C45" s="312">
        <f t="shared" si="3"/>
        <v>1800</v>
      </c>
      <c r="D45" s="297">
        <v>730</v>
      </c>
      <c r="E45" s="265">
        <v>148</v>
      </c>
      <c r="F45" s="265">
        <v>544</v>
      </c>
      <c r="G45" s="265">
        <v>203</v>
      </c>
      <c r="H45" s="265">
        <v>175</v>
      </c>
      <c r="I45" s="16"/>
    </row>
    <row r="46" spans="2:13" ht="16.7" customHeight="1" x14ac:dyDescent="0.15">
      <c r="B46" s="267" t="s">
        <v>129</v>
      </c>
      <c r="C46" s="315">
        <f t="shared" si="3"/>
        <v>1825</v>
      </c>
      <c r="D46" s="300">
        <v>515</v>
      </c>
      <c r="E46" s="269">
        <v>300</v>
      </c>
      <c r="F46" s="269">
        <v>415</v>
      </c>
      <c r="G46" s="269">
        <v>310</v>
      </c>
      <c r="H46" s="269">
        <v>285</v>
      </c>
      <c r="I46" s="16"/>
    </row>
    <row r="47" spans="2:13" ht="18" customHeight="1" x14ac:dyDescent="0.15">
      <c r="B47" s="50" t="s">
        <v>161</v>
      </c>
      <c r="C47" s="50"/>
      <c r="D47" s="50"/>
      <c r="E47" s="50"/>
      <c r="F47" s="50"/>
      <c r="G47" s="50"/>
      <c r="H47" s="50"/>
    </row>
    <row r="50" spans="3:8" x14ac:dyDescent="0.15">
      <c r="C50" s="16"/>
      <c r="D50" s="16"/>
      <c r="E50" s="16"/>
      <c r="F50" s="16"/>
      <c r="G50" s="16"/>
      <c r="H50" s="16"/>
    </row>
  </sheetData>
  <mergeCells count="10">
    <mergeCell ref="H3:H4"/>
    <mergeCell ref="I3:I4"/>
    <mergeCell ref="M3:M4"/>
    <mergeCell ref="Q3:Q4"/>
    <mergeCell ref="B3:B4"/>
    <mergeCell ref="C3:C4"/>
    <mergeCell ref="D3:D4"/>
    <mergeCell ref="E3:E4"/>
    <mergeCell ref="F3:F4"/>
    <mergeCell ref="G3:G4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scale="96" firstPageNumber="4294963191" orientation="portrait" r:id="rId1"/>
  <headerFooter scaleWithDoc="0" alignWithMargins="0">
    <oddFooter>&amp;C&amp;"ＭＳ Ｐ明朝,標準"&amp;A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27AC-03E3-4A53-AE34-890658E31CB3}">
  <sheetPr>
    <pageSetUpPr fitToPage="1"/>
  </sheetPr>
  <dimension ref="A1:S46"/>
  <sheetViews>
    <sheetView view="pageBreakPreview" zoomScaleNormal="100" zoomScaleSheetLayoutView="100" workbookViewId="0"/>
  </sheetViews>
  <sheetFormatPr defaultRowHeight="13.5" x14ac:dyDescent="0.15"/>
  <cols>
    <col min="1" max="1" width="5.25" style="13" bestFit="1" customWidth="1"/>
    <col min="2" max="2" width="10.25" style="13" customWidth="1"/>
    <col min="3" max="3" width="9.875" style="13" customWidth="1"/>
    <col min="4" max="4" width="10.25" style="13" bestFit="1" customWidth="1"/>
    <col min="5" max="9" width="9.875" style="13" customWidth="1"/>
    <col min="10" max="10" width="9.5" style="13" customWidth="1"/>
    <col min="11" max="16384" width="9" style="13"/>
  </cols>
  <sheetData>
    <row r="1" spans="1:19" ht="18" customHeight="1" x14ac:dyDescent="0.15">
      <c r="A1" s="10"/>
      <c r="B1" s="316" t="s">
        <v>162</v>
      </c>
      <c r="C1" s="11"/>
      <c r="D1" s="11"/>
      <c r="E1" s="11"/>
      <c r="F1" s="11"/>
      <c r="G1" s="11"/>
      <c r="H1" s="11"/>
      <c r="I1" s="11"/>
      <c r="J1" s="11"/>
      <c r="L1" s="11"/>
    </row>
    <row r="2" spans="1:19" ht="15" customHeight="1" x14ac:dyDescent="0.15">
      <c r="B2" s="17"/>
      <c r="C2" s="18"/>
      <c r="D2" s="18"/>
      <c r="E2" s="18"/>
      <c r="F2" s="18"/>
      <c r="G2" s="18"/>
      <c r="H2" s="18"/>
      <c r="I2" s="19" t="s">
        <v>163</v>
      </c>
      <c r="J2" s="19"/>
      <c r="L2" s="28"/>
      <c r="M2" s="28"/>
      <c r="N2" s="28"/>
      <c r="O2" s="28"/>
      <c r="P2" s="28"/>
      <c r="Q2" s="28"/>
      <c r="R2" s="28"/>
    </row>
    <row r="3" spans="1:19" s="28" customFormat="1" ht="18" customHeight="1" x14ac:dyDescent="0.15">
      <c r="B3" s="99" t="s">
        <v>108</v>
      </c>
      <c r="C3" s="317" t="s">
        <v>164</v>
      </c>
      <c r="D3" s="318" t="s">
        <v>165</v>
      </c>
      <c r="E3" s="317" t="s">
        <v>166</v>
      </c>
      <c r="F3" s="317" t="s">
        <v>147</v>
      </c>
      <c r="G3" s="317" t="s">
        <v>167</v>
      </c>
      <c r="H3" s="317" t="s">
        <v>168</v>
      </c>
      <c r="I3" s="319" t="s">
        <v>169</v>
      </c>
      <c r="L3" s="13"/>
      <c r="M3" s="13"/>
      <c r="N3" s="13"/>
      <c r="O3" s="13"/>
      <c r="P3" s="13"/>
      <c r="Q3" s="13"/>
      <c r="R3" s="13"/>
    </row>
    <row r="4" spans="1:19" s="28" customFormat="1" ht="18" customHeight="1" x14ac:dyDescent="0.15">
      <c r="B4" s="102"/>
      <c r="C4" s="317"/>
      <c r="D4" s="317"/>
      <c r="E4" s="317"/>
      <c r="F4" s="317"/>
      <c r="G4" s="317"/>
      <c r="H4" s="317"/>
      <c r="I4" s="320"/>
      <c r="L4" s="13"/>
      <c r="M4" s="13"/>
      <c r="N4" s="13"/>
      <c r="O4" s="13"/>
      <c r="P4" s="13"/>
      <c r="Q4" s="13"/>
      <c r="R4" s="13"/>
    </row>
    <row r="5" spans="1:19" ht="18" customHeight="1" x14ac:dyDescent="0.15">
      <c r="B5" s="75" t="s">
        <v>113</v>
      </c>
      <c r="C5" s="44">
        <v>14871</v>
      </c>
      <c r="D5" s="44">
        <v>289</v>
      </c>
      <c r="E5" s="44">
        <v>3972</v>
      </c>
      <c r="F5" s="44">
        <v>3117</v>
      </c>
      <c r="G5" s="44">
        <v>1131</v>
      </c>
      <c r="H5" s="44">
        <v>6362</v>
      </c>
      <c r="I5" s="321">
        <v>21813</v>
      </c>
    </row>
    <row r="6" spans="1:19" ht="18" customHeight="1" x14ac:dyDescent="0.15">
      <c r="B6" s="83" t="s">
        <v>114</v>
      </c>
      <c r="C6" s="42">
        <v>11608</v>
      </c>
      <c r="D6" s="42">
        <v>58</v>
      </c>
      <c r="E6" s="42">
        <v>3292</v>
      </c>
      <c r="F6" s="42">
        <v>3013</v>
      </c>
      <c r="G6" s="42">
        <v>926</v>
      </c>
      <c r="H6" s="42">
        <v>4319</v>
      </c>
      <c r="I6" s="41">
        <v>16813</v>
      </c>
    </row>
    <row r="7" spans="1:19" ht="18" customHeight="1" x14ac:dyDescent="0.15">
      <c r="B7" s="40" t="s">
        <v>115</v>
      </c>
      <c r="C7" s="322">
        <v>17960</v>
      </c>
      <c r="D7" s="189">
        <v>122</v>
      </c>
      <c r="E7" s="189">
        <v>4862</v>
      </c>
      <c r="F7" s="189">
        <v>4221</v>
      </c>
      <c r="G7" s="189">
        <v>1304</v>
      </c>
      <c r="H7" s="189">
        <v>7451</v>
      </c>
      <c r="I7" s="322">
        <v>19998</v>
      </c>
      <c r="L7" s="39"/>
      <c r="M7" s="39"/>
      <c r="N7" s="39"/>
      <c r="O7" s="39"/>
      <c r="P7" s="39"/>
      <c r="Q7" s="39"/>
      <c r="R7" s="39"/>
    </row>
    <row r="8" spans="1:19" s="39" customFormat="1" ht="18" customHeight="1" x14ac:dyDescent="0.15">
      <c r="B8" s="83" t="s">
        <v>116</v>
      </c>
      <c r="C8" s="189">
        <v>15684</v>
      </c>
      <c r="D8" s="189">
        <v>198</v>
      </c>
      <c r="E8" s="189">
        <v>4759</v>
      </c>
      <c r="F8" s="189">
        <v>2740</v>
      </c>
      <c r="G8" s="189">
        <v>1385</v>
      </c>
      <c r="H8" s="189">
        <v>6602</v>
      </c>
      <c r="I8" s="322">
        <v>17669</v>
      </c>
      <c r="L8" s="323"/>
      <c r="M8" s="323"/>
      <c r="N8" s="323"/>
      <c r="O8" s="323"/>
      <c r="P8" s="323"/>
      <c r="Q8" s="323"/>
      <c r="R8" s="323"/>
    </row>
    <row r="9" spans="1:19" s="39" customFormat="1" ht="18" customHeight="1" x14ac:dyDescent="0.15">
      <c r="B9" s="150" t="s">
        <v>117</v>
      </c>
      <c r="C9" s="324">
        <f>SUM(C10:C21)</f>
        <v>20872</v>
      </c>
      <c r="D9" s="192">
        <f t="shared" ref="D9:I9" si="0">SUM(D10:D21)</f>
        <v>1353</v>
      </c>
      <c r="E9" s="192">
        <f t="shared" si="0"/>
        <v>6506</v>
      </c>
      <c r="F9" s="192">
        <f t="shared" si="0"/>
        <v>5301</v>
      </c>
      <c r="G9" s="192">
        <f t="shared" si="0"/>
        <v>1096</v>
      </c>
      <c r="H9" s="192">
        <f t="shared" si="0"/>
        <v>6616</v>
      </c>
      <c r="I9" s="324">
        <f t="shared" si="0"/>
        <v>24789</v>
      </c>
      <c r="L9" s="13"/>
      <c r="M9" s="13"/>
      <c r="N9" s="13"/>
      <c r="O9" s="13"/>
      <c r="P9" s="13"/>
      <c r="Q9" s="13"/>
      <c r="R9" s="13"/>
      <c r="S9" s="323"/>
    </row>
    <row r="10" spans="1:19" ht="17.25" customHeight="1" x14ac:dyDescent="0.15">
      <c r="B10" s="263" t="s">
        <v>118</v>
      </c>
      <c r="C10" s="325">
        <v>1297</v>
      </c>
      <c r="D10" s="313">
        <v>4</v>
      </c>
      <c r="E10" s="326">
        <v>426</v>
      </c>
      <c r="F10" s="326">
        <v>290</v>
      </c>
      <c r="G10" s="326">
        <v>102</v>
      </c>
      <c r="H10" s="326">
        <v>475</v>
      </c>
      <c r="I10" s="327">
        <v>3197</v>
      </c>
    </row>
    <row r="11" spans="1:19" ht="17.25" customHeight="1" x14ac:dyDescent="0.15">
      <c r="B11" s="266" t="s">
        <v>119</v>
      </c>
      <c r="C11" s="296">
        <v>1298</v>
      </c>
      <c r="D11" s="313">
        <v>26</v>
      </c>
      <c r="E11" s="297">
        <v>360</v>
      </c>
      <c r="F11" s="297">
        <v>268</v>
      </c>
      <c r="G11" s="297">
        <v>87</v>
      </c>
      <c r="H11" s="297">
        <v>557</v>
      </c>
      <c r="I11" s="328">
        <v>1535</v>
      </c>
    </row>
    <row r="12" spans="1:19" ht="17.25" customHeight="1" x14ac:dyDescent="0.15">
      <c r="B12" s="266" t="s">
        <v>120</v>
      </c>
      <c r="C12" s="296">
        <v>1894</v>
      </c>
      <c r="D12" s="313">
        <v>30</v>
      </c>
      <c r="E12" s="297">
        <v>586</v>
      </c>
      <c r="F12" s="297">
        <v>505</v>
      </c>
      <c r="G12" s="297">
        <v>93</v>
      </c>
      <c r="H12" s="297">
        <v>680</v>
      </c>
      <c r="I12" s="328">
        <v>1610</v>
      </c>
    </row>
    <row r="13" spans="1:19" ht="17.25" customHeight="1" x14ac:dyDescent="0.15">
      <c r="B13" s="266" t="s">
        <v>121</v>
      </c>
      <c r="C13" s="296">
        <v>1448</v>
      </c>
      <c r="D13" s="297">
        <v>32</v>
      </c>
      <c r="E13" s="297">
        <v>535</v>
      </c>
      <c r="F13" s="297">
        <v>319</v>
      </c>
      <c r="G13" s="297">
        <v>79</v>
      </c>
      <c r="H13" s="297">
        <v>483</v>
      </c>
      <c r="I13" s="328">
        <v>1651</v>
      </c>
    </row>
    <row r="14" spans="1:19" ht="17.25" customHeight="1" x14ac:dyDescent="0.15">
      <c r="B14" s="266" t="s">
        <v>122</v>
      </c>
      <c r="C14" s="296">
        <v>1356</v>
      </c>
      <c r="D14" s="313">
        <v>69</v>
      </c>
      <c r="E14" s="297">
        <v>406</v>
      </c>
      <c r="F14" s="297">
        <v>486</v>
      </c>
      <c r="G14" s="297">
        <v>59</v>
      </c>
      <c r="H14" s="297">
        <v>336</v>
      </c>
      <c r="I14" s="328">
        <v>2451</v>
      </c>
    </row>
    <row r="15" spans="1:19" ht="17.25" customHeight="1" x14ac:dyDescent="0.15">
      <c r="B15" s="266" t="s">
        <v>123</v>
      </c>
      <c r="C15" s="296">
        <v>1698</v>
      </c>
      <c r="D15" s="297">
        <v>73</v>
      </c>
      <c r="E15" s="297">
        <v>485</v>
      </c>
      <c r="F15" s="297">
        <v>463</v>
      </c>
      <c r="G15" s="297">
        <v>102</v>
      </c>
      <c r="H15" s="297">
        <v>575</v>
      </c>
      <c r="I15" s="328">
        <v>1994</v>
      </c>
    </row>
    <row r="16" spans="1:19" ht="17.25" customHeight="1" x14ac:dyDescent="0.15">
      <c r="B16" s="266" t="s">
        <v>170</v>
      </c>
      <c r="C16" s="296">
        <v>2139</v>
      </c>
      <c r="D16" s="297">
        <v>102</v>
      </c>
      <c r="E16" s="297">
        <v>578</v>
      </c>
      <c r="F16" s="297">
        <v>550</v>
      </c>
      <c r="G16" s="297">
        <v>144</v>
      </c>
      <c r="H16" s="297">
        <v>765</v>
      </c>
      <c r="I16" s="328">
        <v>2668</v>
      </c>
    </row>
    <row r="17" spans="2:12" ht="17.25" customHeight="1" x14ac:dyDescent="0.15">
      <c r="B17" s="266" t="s">
        <v>171</v>
      </c>
      <c r="C17" s="296">
        <v>2546</v>
      </c>
      <c r="D17" s="313">
        <v>122</v>
      </c>
      <c r="E17" s="297">
        <v>1030</v>
      </c>
      <c r="F17" s="297">
        <v>428</v>
      </c>
      <c r="G17" s="297">
        <v>103</v>
      </c>
      <c r="H17" s="297">
        <v>863</v>
      </c>
      <c r="I17" s="328">
        <v>2314</v>
      </c>
    </row>
    <row r="18" spans="2:12" ht="17.25" customHeight="1" x14ac:dyDescent="0.15">
      <c r="B18" s="266" t="s">
        <v>172</v>
      </c>
      <c r="C18" s="296">
        <v>2440</v>
      </c>
      <c r="D18" s="297">
        <v>590</v>
      </c>
      <c r="E18" s="297">
        <v>796</v>
      </c>
      <c r="F18" s="297">
        <v>514</v>
      </c>
      <c r="G18" s="297">
        <v>82</v>
      </c>
      <c r="H18" s="297">
        <v>458</v>
      </c>
      <c r="I18" s="328">
        <v>2194</v>
      </c>
    </row>
    <row r="19" spans="2:12" ht="17.25" customHeight="1" x14ac:dyDescent="0.15">
      <c r="B19" s="266" t="s">
        <v>135</v>
      </c>
      <c r="C19" s="296">
        <v>1397</v>
      </c>
      <c r="D19" s="313">
        <v>121</v>
      </c>
      <c r="E19" s="297">
        <v>329</v>
      </c>
      <c r="F19" s="297">
        <v>507</v>
      </c>
      <c r="G19" s="297">
        <v>65</v>
      </c>
      <c r="H19" s="297">
        <v>375</v>
      </c>
      <c r="I19" s="328">
        <v>1300</v>
      </c>
    </row>
    <row r="20" spans="2:12" ht="17.25" customHeight="1" x14ac:dyDescent="0.15">
      <c r="B20" s="266" t="s">
        <v>128</v>
      </c>
      <c r="C20" s="296">
        <v>1529</v>
      </c>
      <c r="D20" s="313">
        <v>75</v>
      </c>
      <c r="E20" s="297">
        <v>378</v>
      </c>
      <c r="F20" s="297">
        <v>451</v>
      </c>
      <c r="G20" s="297">
        <v>104</v>
      </c>
      <c r="H20" s="297">
        <v>521</v>
      </c>
      <c r="I20" s="328">
        <v>1485</v>
      </c>
    </row>
    <row r="21" spans="2:12" ht="17.25" customHeight="1" x14ac:dyDescent="0.15">
      <c r="B21" s="267" t="s">
        <v>129</v>
      </c>
      <c r="C21" s="329">
        <v>1830</v>
      </c>
      <c r="D21" s="330">
        <v>109</v>
      </c>
      <c r="E21" s="300">
        <v>597</v>
      </c>
      <c r="F21" s="300">
        <v>520</v>
      </c>
      <c r="G21" s="300">
        <v>76</v>
      </c>
      <c r="H21" s="300">
        <v>528</v>
      </c>
      <c r="I21" s="331">
        <v>2390</v>
      </c>
    </row>
    <row r="22" spans="2:12" ht="15.75" customHeight="1" x14ac:dyDescent="0.15">
      <c r="B22" s="332" t="s">
        <v>173</v>
      </c>
      <c r="C22" s="50"/>
      <c r="D22" s="50"/>
      <c r="E22" s="50"/>
      <c r="F22" s="50"/>
      <c r="G22" s="50"/>
      <c r="H22" s="50"/>
      <c r="I22" s="50"/>
      <c r="J22" s="50"/>
      <c r="L22" s="271"/>
    </row>
    <row r="23" spans="2:12" ht="15" customHeight="1" x14ac:dyDescent="0.15">
      <c r="B23" s="333" t="s">
        <v>174</v>
      </c>
      <c r="C23" s="50"/>
      <c r="D23" s="50"/>
      <c r="E23" s="50"/>
      <c r="F23" s="50"/>
      <c r="G23" s="50"/>
      <c r="H23" s="50"/>
      <c r="I23" s="50"/>
      <c r="J23" s="50"/>
    </row>
    <row r="24" spans="2:12" ht="15" customHeight="1" x14ac:dyDescent="0.15">
      <c r="B24" s="333" t="s">
        <v>175</v>
      </c>
      <c r="C24" s="18"/>
      <c r="D24" s="18"/>
      <c r="E24" s="18"/>
      <c r="F24" s="18"/>
      <c r="G24" s="18"/>
      <c r="H24" s="18"/>
      <c r="I24" s="18"/>
      <c r="J24" s="18"/>
    </row>
    <row r="25" spans="2:12" x14ac:dyDescent="0.15">
      <c r="B25" s="18"/>
      <c r="C25" s="18"/>
      <c r="D25" s="18"/>
      <c r="E25" s="18"/>
      <c r="F25" s="18"/>
      <c r="G25" s="18"/>
      <c r="H25" s="18"/>
      <c r="I25" s="18"/>
      <c r="J25" s="18"/>
    </row>
    <row r="26" spans="2:12" ht="18" customHeight="1" x14ac:dyDescent="0.2">
      <c r="B26" s="11" t="s">
        <v>176</v>
      </c>
      <c r="C26" s="301"/>
      <c r="D26" s="301"/>
      <c r="E26" s="301"/>
      <c r="F26" s="301"/>
      <c r="G26" s="301"/>
      <c r="H26" s="301"/>
      <c r="I26" s="196"/>
      <c r="J26" s="196"/>
    </row>
    <row r="27" spans="2:12" ht="15" customHeight="1" x14ac:dyDescent="0.15">
      <c r="B27" s="54"/>
      <c r="C27" s="50"/>
      <c r="D27" s="50"/>
      <c r="E27" s="50"/>
      <c r="F27" s="50"/>
      <c r="G27" s="50"/>
      <c r="H27" s="40" t="s">
        <v>141</v>
      </c>
      <c r="I27" s="50"/>
      <c r="J27" s="50"/>
    </row>
    <row r="28" spans="2:12" ht="18" customHeight="1" x14ac:dyDescent="0.15">
      <c r="B28" s="334" t="s">
        <v>108</v>
      </c>
      <c r="C28" s="37" t="s">
        <v>142</v>
      </c>
      <c r="D28" s="37" t="s">
        <v>177</v>
      </c>
      <c r="E28" s="37" t="s">
        <v>178</v>
      </c>
      <c r="F28" s="37" t="s">
        <v>179</v>
      </c>
      <c r="G28" s="37" t="s">
        <v>180</v>
      </c>
      <c r="H28" s="306" t="s">
        <v>181</v>
      </c>
      <c r="I28" s="50"/>
      <c r="J28" s="50"/>
    </row>
    <row r="29" spans="2:12" ht="18" customHeight="1" x14ac:dyDescent="0.15">
      <c r="B29" s="75" t="s">
        <v>113</v>
      </c>
      <c r="C29" s="335">
        <v>100182</v>
      </c>
      <c r="D29" s="335">
        <v>36990</v>
      </c>
      <c r="E29" s="335">
        <v>6346</v>
      </c>
      <c r="F29" s="335">
        <v>15143</v>
      </c>
      <c r="G29" s="335">
        <v>7895</v>
      </c>
      <c r="H29" s="335">
        <v>33808</v>
      </c>
      <c r="I29" s="50"/>
      <c r="J29" s="50"/>
    </row>
    <row r="30" spans="2:12" ht="18" customHeight="1" x14ac:dyDescent="0.15">
      <c r="B30" s="83" t="s">
        <v>114</v>
      </c>
      <c r="C30" s="309">
        <v>16626</v>
      </c>
      <c r="D30" s="309">
        <v>3753</v>
      </c>
      <c r="E30" s="309">
        <v>959</v>
      </c>
      <c r="F30" s="309">
        <v>2740</v>
      </c>
      <c r="G30" s="309">
        <v>2186</v>
      </c>
      <c r="H30" s="309">
        <v>6988</v>
      </c>
      <c r="I30" s="50"/>
      <c r="J30" s="50"/>
    </row>
    <row r="31" spans="2:12" ht="18" customHeight="1" x14ac:dyDescent="0.15">
      <c r="B31" s="40" t="s">
        <v>115</v>
      </c>
      <c r="C31" s="336">
        <v>41894</v>
      </c>
      <c r="D31" s="309">
        <v>11329</v>
      </c>
      <c r="E31" s="309">
        <v>2791</v>
      </c>
      <c r="F31" s="309">
        <v>7377</v>
      </c>
      <c r="G31" s="309">
        <v>5203</v>
      </c>
      <c r="H31" s="309">
        <v>15194</v>
      </c>
      <c r="I31" s="50"/>
      <c r="J31" s="50"/>
    </row>
    <row r="32" spans="2:12" ht="18" customHeight="1" x14ac:dyDescent="0.15">
      <c r="B32" s="83" t="s">
        <v>116</v>
      </c>
      <c r="C32" s="309">
        <v>60295</v>
      </c>
      <c r="D32" s="309">
        <v>23974</v>
      </c>
      <c r="E32" s="309">
        <v>2813</v>
      </c>
      <c r="F32" s="309">
        <v>8269</v>
      </c>
      <c r="G32" s="309">
        <v>7813</v>
      </c>
      <c r="H32" s="309">
        <v>17426</v>
      </c>
      <c r="I32" s="50"/>
      <c r="J32" s="50"/>
    </row>
    <row r="33" spans="2:10" ht="18" customHeight="1" x14ac:dyDescent="0.15">
      <c r="B33" s="150" t="s">
        <v>117</v>
      </c>
      <c r="C33" s="310">
        <f>SUM(C34:C45)</f>
        <v>79282</v>
      </c>
      <c r="D33" s="311">
        <f t="shared" ref="D33:H33" si="1">SUM(D34:D45)</f>
        <v>35825</v>
      </c>
      <c r="E33" s="311">
        <f t="shared" si="1"/>
        <v>3860</v>
      </c>
      <c r="F33" s="311">
        <f t="shared" si="1"/>
        <v>11268</v>
      </c>
      <c r="G33" s="311">
        <f t="shared" si="1"/>
        <v>6019</v>
      </c>
      <c r="H33" s="311">
        <f t="shared" si="1"/>
        <v>22310</v>
      </c>
      <c r="I33" s="50"/>
      <c r="J33" s="50"/>
    </row>
    <row r="34" spans="2:10" ht="17.25" customHeight="1" x14ac:dyDescent="0.15">
      <c r="B34" s="263" t="s">
        <v>118</v>
      </c>
      <c r="C34" s="337">
        <f>SUM(D34:H34)</f>
        <v>6280</v>
      </c>
      <c r="D34" s="338">
        <v>3448</v>
      </c>
      <c r="E34" s="338">
        <v>224</v>
      </c>
      <c r="F34" s="338">
        <v>1046</v>
      </c>
      <c r="G34" s="313">
        <v>113</v>
      </c>
      <c r="H34" s="338">
        <v>1449</v>
      </c>
      <c r="I34" s="50"/>
      <c r="J34" s="50"/>
    </row>
    <row r="35" spans="2:10" ht="17.25" customHeight="1" x14ac:dyDescent="0.15">
      <c r="B35" s="266" t="s">
        <v>119</v>
      </c>
      <c r="C35" s="337">
        <f t="shared" ref="C35:C45" si="2">SUM(D35:H35)</f>
        <v>5470</v>
      </c>
      <c r="D35" s="338">
        <v>2240</v>
      </c>
      <c r="E35" s="338">
        <v>327</v>
      </c>
      <c r="F35" s="338">
        <v>1033</v>
      </c>
      <c r="G35" s="339" t="s">
        <v>39</v>
      </c>
      <c r="H35" s="338">
        <v>1870</v>
      </c>
      <c r="I35" s="50"/>
      <c r="J35" s="50"/>
    </row>
    <row r="36" spans="2:10" ht="17.25" customHeight="1" x14ac:dyDescent="0.15">
      <c r="B36" s="266" t="s">
        <v>120</v>
      </c>
      <c r="C36" s="337">
        <f t="shared" si="2"/>
        <v>5655</v>
      </c>
      <c r="D36" s="338">
        <v>1366</v>
      </c>
      <c r="E36" s="338">
        <v>246</v>
      </c>
      <c r="F36" s="338">
        <v>983</v>
      </c>
      <c r="G36" s="313" t="s">
        <v>39</v>
      </c>
      <c r="H36" s="338">
        <v>3060</v>
      </c>
      <c r="I36" s="50"/>
      <c r="J36" s="50"/>
    </row>
    <row r="37" spans="2:10" ht="17.25" customHeight="1" x14ac:dyDescent="0.15">
      <c r="B37" s="266" t="s">
        <v>121</v>
      </c>
      <c r="C37" s="337">
        <f t="shared" si="2"/>
        <v>7766</v>
      </c>
      <c r="D37" s="338">
        <v>2269</v>
      </c>
      <c r="E37" s="338">
        <v>296</v>
      </c>
      <c r="F37" s="338">
        <v>761</v>
      </c>
      <c r="G37" s="313">
        <v>869</v>
      </c>
      <c r="H37" s="338">
        <v>3571</v>
      </c>
      <c r="I37" s="50"/>
      <c r="J37" s="50"/>
    </row>
    <row r="38" spans="2:10" ht="17.25" customHeight="1" x14ac:dyDescent="0.15">
      <c r="B38" s="266" t="s">
        <v>122</v>
      </c>
      <c r="C38" s="337">
        <f t="shared" si="2"/>
        <v>4990</v>
      </c>
      <c r="D38" s="338">
        <v>1522</v>
      </c>
      <c r="E38" s="338">
        <v>251</v>
      </c>
      <c r="F38" s="338">
        <v>815</v>
      </c>
      <c r="G38" s="338">
        <v>983</v>
      </c>
      <c r="H38" s="338">
        <v>1419</v>
      </c>
      <c r="I38" s="50"/>
      <c r="J38" s="50"/>
    </row>
    <row r="39" spans="2:10" ht="17.25" customHeight="1" x14ac:dyDescent="0.15">
      <c r="B39" s="266" t="s">
        <v>123</v>
      </c>
      <c r="C39" s="337">
        <f t="shared" si="2"/>
        <v>5114</v>
      </c>
      <c r="D39" s="338">
        <v>2621</v>
      </c>
      <c r="E39" s="338">
        <v>363</v>
      </c>
      <c r="F39" s="338">
        <v>965</v>
      </c>
      <c r="G39" s="338">
        <v>115</v>
      </c>
      <c r="H39" s="338">
        <v>1050</v>
      </c>
      <c r="I39" s="50"/>
      <c r="J39" s="50"/>
    </row>
    <row r="40" spans="2:10" ht="17.25" customHeight="1" x14ac:dyDescent="0.15">
      <c r="B40" s="266" t="s">
        <v>170</v>
      </c>
      <c r="C40" s="337">
        <f t="shared" si="2"/>
        <v>8490</v>
      </c>
      <c r="D40" s="340">
        <v>4056</v>
      </c>
      <c r="E40" s="340">
        <v>237</v>
      </c>
      <c r="F40" s="340">
        <v>1298</v>
      </c>
      <c r="G40" s="313">
        <v>908</v>
      </c>
      <c r="H40" s="340">
        <v>1991</v>
      </c>
      <c r="I40" s="50"/>
      <c r="J40" s="50"/>
    </row>
    <row r="41" spans="2:10" ht="17.25" customHeight="1" x14ac:dyDescent="0.15">
      <c r="B41" s="266" t="s">
        <v>171</v>
      </c>
      <c r="C41" s="337">
        <f t="shared" si="2"/>
        <v>12523</v>
      </c>
      <c r="D41" s="340">
        <v>6562</v>
      </c>
      <c r="E41" s="340">
        <v>418</v>
      </c>
      <c r="F41" s="340">
        <v>1570</v>
      </c>
      <c r="G41" s="313">
        <v>906</v>
      </c>
      <c r="H41" s="340">
        <v>3067</v>
      </c>
      <c r="I41" s="50"/>
      <c r="J41" s="50"/>
    </row>
    <row r="42" spans="2:10" ht="17.25" customHeight="1" x14ac:dyDescent="0.15">
      <c r="B42" s="266" t="s">
        <v>172</v>
      </c>
      <c r="C42" s="337">
        <f t="shared" si="2"/>
        <v>6221</v>
      </c>
      <c r="D42" s="340">
        <v>3842</v>
      </c>
      <c r="E42" s="340">
        <v>343</v>
      </c>
      <c r="F42" s="340">
        <v>655</v>
      </c>
      <c r="G42" s="313">
        <v>10</v>
      </c>
      <c r="H42" s="340">
        <v>1371</v>
      </c>
      <c r="I42" s="50"/>
      <c r="J42" s="50"/>
    </row>
    <row r="43" spans="2:10" ht="17.25" customHeight="1" x14ac:dyDescent="0.15">
      <c r="B43" s="266" t="s">
        <v>135</v>
      </c>
      <c r="C43" s="337">
        <f t="shared" si="2"/>
        <v>5684</v>
      </c>
      <c r="D43" s="341">
        <v>2990</v>
      </c>
      <c r="E43" s="341">
        <v>375</v>
      </c>
      <c r="F43" s="340">
        <v>704</v>
      </c>
      <c r="G43" s="338">
        <v>124</v>
      </c>
      <c r="H43" s="340">
        <v>1491</v>
      </c>
      <c r="I43" s="50"/>
      <c r="J43" s="50"/>
    </row>
    <row r="44" spans="2:10" ht="17.25" customHeight="1" x14ac:dyDescent="0.15">
      <c r="B44" s="266" t="s">
        <v>128</v>
      </c>
      <c r="C44" s="337">
        <f t="shared" si="2"/>
        <v>5531</v>
      </c>
      <c r="D44" s="340">
        <v>2918</v>
      </c>
      <c r="E44" s="340">
        <v>602</v>
      </c>
      <c r="F44" s="340">
        <v>758</v>
      </c>
      <c r="G44" s="340">
        <v>605</v>
      </c>
      <c r="H44" s="340">
        <v>648</v>
      </c>
      <c r="I44" s="50"/>
      <c r="J44" s="50"/>
    </row>
    <row r="45" spans="2:10" ht="17.25" customHeight="1" x14ac:dyDescent="0.15">
      <c r="B45" s="267" t="s">
        <v>129</v>
      </c>
      <c r="C45" s="342">
        <f t="shared" si="2"/>
        <v>5558</v>
      </c>
      <c r="D45" s="343">
        <v>1991</v>
      </c>
      <c r="E45" s="343">
        <v>178</v>
      </c>
      <c r="F45" s="343">
        <v>680</v>
      </c>
      <c r="G45" s="343">
        <v>1386</v>
      </c>
      <c r="H45" s="343">
        <v>1323</v>
      </c>
      <c r="I45" s="50"/>
      <c r="J45" s="50"/>
    </row>
    <row r="46" spans="2:10" ht="16.5" customHeight="1" x14ac:dyDescent="0.15">
      <c r="B46" s="50" t="s">
        <v>182</v>
      </c>
      <c r="C46" s="50"/>
      <c r="D46" s="50"/>
      <c r="E46" s="50"/>
      <c r="F46" s="50"/>
      <c r="G46" s="50"/>
      <c r="H46" s="50"/>
      <c r="I46" s="50"/>
      <c r="J46" s="50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'60'!Print_Area</vt:lpstr>
      <vt:lpstr>'61'!Print_Area</vt:lpstr>
      <vt:lpstr>'62'!Print_Area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2025-03-07T05:24:14Z</dcterms:created>
  <dcterms:modified xsi:type="dcterms:W3CDTF">2025-03-07T05:29:13Z</dcterms:modified>
</cp:coreProperties>
</file>