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01企画経営課\統計担当\統計\21 統計やしお\R7年度\★　HP・キャビネット用\HP掲載用分割データ\"/>
    </mc:Choice>
  </mc:AlternateContent>
  <xr:revisionPtr revIDLastSave="0" documentId="13_ncr:1_{050FB6F0-6097-4F74-AAE9-CC0AEB422D28}" xr6:coauthVersionLast="47" xr6:coauthVersionMax="47" xr10:uidLastSave="{00000000-0000-0000-0000-000000000000}"/>
  <bookViews>
    <workbookView xWindow="-120" yWindow="-120" windowWidth="29040" windowHeight="15720" tabRatio="773" xr2:uid="{66E3EDAF-5C34-4BFE-96C4-667E2A05E50C}"/>
  </bookViews>
  <sheets>
    <sheet name="63" sheetId="1" r:id="rId1"/>
    <sheet name="64,65" sheetId="2" r:id="rId2"/>
    <sheet name="66,67" sheetId="3" r:id="rId3"/>
    <sheet name="68,69" sheetId="4" r:id="rId4"/>
    <sheet name="70,71" sheetId="5" r:id="rId5"/>
    <sheet name="72,73" sheetId="6" r:id="rId6"/>
    <sheet name="74,75" sheetId="7" r:id="rId7"/>
    <sheet name="76,77" sheetId="8" r:id="rId8"/>
    <sheet name="78" sheetId="9" r:id="rId9"/>
  </sheets>
  <definedNames>
    <definedName name="_xlnm.Print_Area" localSheetId="0">'63'!$A$1:$O$58</definedName>
    <definedName name="_xlnm.Print_Area" localSheetId="1">'64,65'!$B$1:$L$47</definedName>
    <definedName name="_xlnm.Print_Area" localSheetId="2">'66,67'!$B$1:$M$39</definedName>
    <definedName name="_xlnm.Print_Area" localSheetId="3">'68,69'!$B$1:$I$53</definedName>
    <definedName name="_xlnm.Print_Area" localSheetId="4">'70,71'!$B$1:$L$53</definedName>
    <definedName name="_xlnm.Print_Area" localSheetId="5">'72,73'!$B$1:$L$56</definedName>
    <definedName name="_xlnm.Print_Area" localSheetId="6">'74,75'!$B$1:$L$58</definedName>
    <definedName name="_xlnm.Print_Area" localSheetId="7">'76,77'!$B$1:$V$35</definedName>
    <definedName name="_xlnm.Print_Area" localSheetId="8">'78'!$B$1:$J$53</definedName>
    <definedName name="Z_499EFEED_8286_4845_A121_435A7A306641_.wvu.Cols" localSheetId="1" hidden="1">'64,65'!#REF!</definedName>
    <definedName name="Z_499EFEED_8286_4845_A121_435A7A306641_.wvu.Cols" localSheetId="2" hidden="1">'66,67'!#REF!</definedName>
    <definedName name="Z_499EFEED_8286_4845_A121_435A7A306641_.wvu.Cols" localSheetId="3" hidden="1">'68,69'!#REF!</definedName>
    <definedName name="Z_499EFEED_8286_4845_A121_435A7A306641_.wvu.Cols" localSheetId="4" hidden="1">'70,71'!#REF!</definedName>
    <definedName name="Z_499EFEED_8286_4845_A121_435A7A306641_.wvu.Cols" localSheetId="5" hidden="1">'72,73'!#REF!</definedName>
    <definedName name="Z_499EFEED_8286_4845_A121_435A7A306641_.wvu.Cols" localSheetId="6" hidden="1">'74,75'!#REF!</definedName>
    <definedName name="Z_499EFEED_8286_4845_A121_435A7A306641_.wvu.PrintArea" localSheetId="1" hidden="1">'64,65'!$B$1:$L$47</definedName>
    <definedName name="Z_499EFEED_8286_4845_A121_435A7A306641_.wvu.PrintArea" localSheetId="2" hidden="1">'66,67'!$B$1:$M$39</definedName>
    <definedName name="Z_499EFEED_8286_4845_A121_435A7A306641_.wvu.PrintArea" localSheetId="3" hidden="1">'68,69'!$C$1:$I$54</definedName>
    <definedName name="Z_499EFEED_8286_4845_A121_435A7A306641_.wvu.PrintArea" localSheetId="4" hidden="1">'70,71'!$B$1:$L$53</definedName>
    <definedName name="Z_499EFEED_8286_4845_A121_435A7A306641_.wvu.PrintArea" localSheetId="5" hidden="1">'72,73'!$B$1:$L$56</definedName>
    <definedName name="Z_499EFEED_8286_4845_A121_435A7A306641_.wvu.PrintArea" localSheetId="6" hidden="1">'74,75'!$B$1:$L$57</definedName>
    <definedName name="Z_499EFEED_8286_4845_A121_435A7A306641_.wvu.PrintArea" localSheetId="7" hidden="1">'76,77'!$B$1:$V$35</definedName>
    <definedName name="Z_499EFEED_8286_4845_A121_435A7A306641_.wvu.PrintArea" localSheetId="8" hidden="1">'78'!$B$1:$J$33</definedName>
    <definedName name="Z_499EFEED_8286_4845_A121_435A7A306641_.wvu.Rows" localSheetId="2" hidden="1">'66,67'!#REF!</definedName>
    <definedName name="Z_499EFEED_8286_4845_A121_435A7A306641_.wvu.Rows" localSheetId="8" hidden="1">'78'!#REF!</definedName>
    <definedName name="Z_CD237F93_D507_46A3_BD78_34D8B99092D1_.wvu.Cols" localSheetId="6" hidden="1">'74,75'!#REF!</definedName>
    <definedName name="Z_CD237F93_D507_46A3_BD78_34D8B99092D1_.wvu.PrintArea" localSheetId="6" hidden="1">'74,75'!$B$1:$L$57</definedName>
    <definedName name="Z_CD237F93_D507_46A3_BD78_34D8B99092D1_.wvu.PrintArea" localSheetId="7" hidden="1">'76,77'!$B$1:$V$35</definedName>
    <definedName name="Z_CD237F93_D507_46A3_BD78_34D8B99092D1_.wvu.PrintArea" localSheetId="8" hidden="1">'78'!$B$1:$J$33</definedName>
    <definedName name="Z_CD237F93_D507_46A3_BD78_34D8B99092D1_.wvu.Rows" localSheetId="8" hidden="1">'78'!#REF!</definedName>
    <definedName name="Z_E2CC9FC4_0BC0_436E_ADCD_359C2FAFDB29_.wvu.Cols" localSheetId="6" hidden="1">'74,75'!#REF!</definedName>
    <definedName name="Z_E2CC9FC4_0BC0_436E_ADCD_359C2FAFDB29_.wvu.PrintArea" localSheetId="6" hidden="1">'74,75'!$B$1:$L$57</definedName>
    <definedName name="Z_E2CC9FC4_0BC0_436E_ADCD_359C2FAFDB29_.wvu.PrintArea" localSheetId="7" hidden="1">'76,77'!$B$1:$V$35</definedName>
    <definedName name="Z_E2CC9FC4_0BC0_436E_ADCD_359C2FAFDB29_.wvu.PrintArea" localSheetId="8" hidden="1">'78'!$B$1:$J$33</definedName>
    <definedName name="Z_E2CC9FC4_0BC0_436E_ADCD_359C2FAFDB29_.wvu.Rows" localSheetId="8" hidden="1">'78'!#REF!</definedName>
    <definedName name="Z_E6102C81_66EB_431A_8D8E_4AF70093C129_.wvu.Cols" localSheetId="6" hidden="1">'74,75'!#REF!</definedName>
    <definedName name="Z_E6102C81_66EB_431A_8D8E_4AF70093C129_.wvu.PrintArea" localSheetId="6" hidden="1">'74,75'!$B$1:$L$57</definedName>
    <definedName name="Z_E6102C81_66EB_431A_8D8E_4AF70093C129_.wvu.PrintArea" localSheetId="7" hidden="1">'76,77'!$B$1:$V$35</definedName>
    <definedName name="Z_E6102C81_66EB_431A_8D8E_4AF70093C129_.wvu.PrintArea" localSheetId="8" hidden="1">'78'!$B$1:$J$33</definedName>
    <definedName name="Z_E6102C81_66EB_431A_8D8E_4AF70093C129_.wvu.Rows" localSheetId="8" hidden="1">'78'!#REF!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8" l="1"/>
  <c r="N31" i="8"/>
  <c r="N30" i="8"/>
  <c r="N29" i="8"/>
  <c r="N28" i="8"/>
  <c r="N27" i="8"/>
  <c r="M31" i="8"/>
  <c r="M30" i="8"/>
  <c r="M29" i="8"/>
  <c r="M28" i="8"/>
  <c r="M27" i="8"/>
  <c r="L27" i="8"/>
  <c r="L31" i="8"/>
  <c r="L30" i="8"/>
  <c r="L29" i="8"/>
  <c r="K31" i="8"/>
  <c r="K30" i="8"/>
  <c r="K29" i="8"/>
  <c r="K28" i="8"/>
  <c r="K27" i="8"/>
  <c r="M6" i="3"/>
  <c r="L6" i="3"/>
  <c r="K6" i="3"/>
  <c r="J6" i="3"/>
  <c r="I6" i="3"/>
  <c r="H6" i="3"/>
  <c r="M14" i="3"/>
  <c r="L14" i="3"/>
  <c r="K14" i="3"/>
  <c r="J14" i="3"/>
  <c r="I14" i="3"/>
  <c r="H14" i="3"/>
  <c r="D14" i="3"/>
  <c r="F14" i="3"/>
  <c r="G14" i="3"/>
  <c r="E14" i="3"/>
  <c r="O31" i="8" l="1"/>
  <c r="O30" i="8"/>
  <c r="O29" i="8"/>
  <c r="O28" i="8"/>
  <c r="O27" i="8"/>
  <c r="Q31" i="8"/>
  <c r="Q30" i="8"/>
  <c r="Q29" i="8"/>
  <c r="Q28" i="8"/>
  <c r="Q27" i="8"/>
  <c r="S31" i="8"/>
  <c r="S30" i="8"/>
  <c r="S29" i="8"/>
  <c r="S28" i="8"/>
  <c r="S27" i="8"/>
  <c r="U31" i="8"/>
  <c r="U30" i="8"/>
  <c r="U29" i="8"/>
  <c r="U28" i="8"/>
  <c r="U27" i="8"/>
  <c r="P31" i="8"/>
  <c r="P30" i="8"/>
  <c r="P29" i="8"/>
  <c r="P28" i="8"/>
  <c r="P27" i="8"/>
  <c r="R31" i="8"/>
  <c r="R30" i="8"/>
  <c r="R29" i="8"/>
  <c r="R28" i="8"/>
  <c r="R27" i="8"/>
  <c r="T31" i="8"/>
  <c r="T30" i="8"/>
  <c r="T29" i="8"/>
  <c r="T28" i="8"/>
  <c r="T27" i="8"/>
  <c r="V31" i="8"/>
  <c r="V30" i="8"/>
  <c r="V29" i="8"/>
  <c r="V28" i="8"/>
  <c r="V27" i="8"/>
  <c r="S5" i="8"/>
  <c r="Q5" i="8"/>
  <c r="Q10" i="8"/>
  <c r="M33" i="3"/>
  <c r="M38" i="3"/>
  <c r="M37" i="3"/>
  <c r="M36" i="3"/>
  <c r="M35" i="3"/>
  <c r="M34" i="3"/>
  <c r="K38" i="3"/>
  <c r="K37" i="3"/>
  <c r="K36" i="3"/>
  <c r="K35" i="3"/>
  <c r="K34" i="3"/>
  <c r="K33" i="3"/>
  <c r="J35" i="6"/>
  <c r="J36" i="6"/>
  <c r="J37" i="6"/>
  <c r="J38" i="6"/>
  <c r="J39" i="6"/>
  <c r="J40" i="6"/>
  <c r="J41" i="6"/>
  <c r="J42" i="6"/>
  <c r="L43" i="6"/>
  <c r="L42" i="6"/>
  <c r="L41" i="6"/>
  <c r="L40" i="6"/>
  <c r="L37" i="6"/>
  <c r="L36" i="6"/>
  <c r="L35" i="6"/>
  <c r="K35" i="6"/>
  <c r="L54" i="6"/>
  <c r="L53" i="6"/>
  <c r="K52" i="6"/>
  <c r="L52" i="6" s="1"/>
  <c r="L51" i="6"/>
  <c r="K50" i="6"/>
  <c r="L50" i="6" s="1"/>
  <c r="L48" i="6"/>
  <c r="L47" i="6"/>
  <c r="L46" i="6"/>
  <c r="K45" i="6"/>
  <c r="L45" i="6" s="1"/>
  <c r="K41" i="6"/>
  <c r="L39" i="6"/>
  <c r="L38" i="6"/>
  <c r="K37" i="6"/>
  <c r="L7" i="6"/>
  <c r="L6" i="6"/>
  <c r="L13" i="6"/>
  <c r="K27" i="6"/>
  <c r="L25" i="6" s="1"/>
  <c r="L26" i="6"/>
  <c r="K23" i="6"/>
  <c r="L23" i="6" s="1"/>
  <c r="L20" i="6"/>
  <c r="L19" i="6"/>
  <c r="K15" i="6"/>
  <c r="L15" i="6" s="1"/>
  <c r="L27" i="6" s="1"/>
  <c r="K9" i="6"/>
  <c r="K6" i="6"/>
  <c r="K13" i="6" s="1"/>
  <c r="K36" i="6" l="1"/>
  <c r="L11" i="6"/>
  <c r="L10" i="6"/>
  <c r="L8" i="6"/>
  <c r="L12" i="6"/>
  <c r="L9" i="6"/>
  <c r="L21" i="6"/>
  <c r="L22" i="6"/>
  <c r="L16" i="6"/>
  <c r="L17" i="6"/>
  <c r="L24" i="6"/>
  <c r="L18" i="6"/>
  <c r="J54" i="6" l="1"/>
  <c r="J53" i="6"/>
  <c r="J52" i="6"/>
  <c r="I52" i="6"/>
  <c r="J51" i="6"/>
  <c r="I50" i="6"/>
  <c r="J50" i="6" s="1"/>
  <c r="J48" i="6"/>
  <c r="J47" i="6"/>
  <c r="J46" i="6"/>
  <c r="J45" i="6"/>
  <c r="I45" i="6"/>
  <c r="J43" i="6"/>
  <c r="I41" i="6"/>
  <c r="I37" i="6"/>
  <c r="J16" i="6"/>
  <c r="J17" i="6"/>
  <c r="J18" i="6"/>
  <c r="J19" i="6"/>
  <c r="J20" i="6"/>
  <c r="J21" i="6"/>
  <c r="J22" i="6"/>
  <c r="J23" i="6"/>
  <c r="J24" i="6"/>
  <c r="J25" i="6"/>
  <c r="J26" i="6"/>
  <c r="J15" i="6"/>
  <c r="J7" i="6"/>
  <c r="J8" i="6"/>
  <c r="J9" i="6"/>
  <c r="J10" i="6"/>
  <c r="J11" i="6"/>
  <c r="J12" i="6"/>
  <c r="J6" i="6"/>
  <c r="J13" i="6"/>
  <c r="I27" i="6"/>
  <c r="I23" i="6"/>
  <c r="I15" i="6"/>
  <c r="I13" i="6"/>
  <c r="I9" i="6"/>
  <c r="I6" i="6"/>
  <c r="H38" i="6"/>
  <c r="H37" i="6"/>
  <c r="H36" i="6"/>
  <c r="H35" i="6"/>
  <c r="H54" i="6"/>
  <c r="H53" i="6"/>
  <c r="G52" i="6"/>
  <c r="H52" i="6" s="1"/>
  <c r="H51" i="6"/>
  <c r="G50" i="6"/>
  <c r="H50" i="6" s="1"/>
  <c r="H48" i="6"/>
  <c r="H47" i="6"/>
  <c r="H46" i="6"/>
  <c r="G45" i="6"/>
  <c r="H45" i="6" s="1"/>
  <c r="G43" i="6"/>
  <c r="H43" i="6" s="1"/>
  <c r="H42" i="6"/>
  <c r="H41" i="6"/>
  <c r="G41" i="6"/>
  <c r="H40" i="6"/>
  <c r="G39" i="6"/>
  <c r="H39" i="6" s="1"/>
  <c r="G37" i="6"/>
  <c r="G36" i="6" s="1"/>
  <c r="G26" i="6"/>
  <c r="G23" i="6"/>
  <c r="G17" i="6"/>
  <c r="G15" i="6" s="1"/>
  <c r="G27" i="6" s="1"/>
  <c r="G9" i="6"/>
  <c r="G6" i="6"/>
  <c r="G13" i="6" s="1"/>
  <c r="L53" i="7"/>
  <c r="L54" i="7"/>
  <c r="L55" i="7"/>
  <c r="L51" i="7"/>
  <c r="L52" i="7"/>
  <c r="L49" i="7"/>
  <c r="L48" i="7"/>
  <c r="L47" i="7"/>
  <c r="L46" i="7"/>
  <c r="L44" i="7"/>
  <c r="L43" i="7"/>
  <c r="L42" i="7"/>
  <c r="L41" i="7"/>
  <c r="L40" i="7"/>
  <c r="L39" i="7"/>
  <c r="L38" i="7"/>
  <c r="L37" i="7"/>
  <c r="L36" i="7"/>
  <c r="J55" i="7"/>
  <c r="J54" i="7"/>
  <c r="J53" i="7"/>
  <c r="J52" i="7"/>
  <c r="J51" i="7"/>
  <c r="J49" i="7"/>
  <c r="J48" i="7"/>
  <c r="J47" i="7"/>
  <c r="J46" i="7"/>
  <c r="J44" i="7"/>
  <c r="J43" i="7"/>
  <c r="J42" i="7"/>
  <c r="J41" i="7"/>
  <c r="J40" i="7"/>
  <c r="J39" i="7"/>
  <c r="J38" i="7"/>
  <c r="J37" i="7"/>
  <c r="J36" i="7"/>
  <c r="G52" i="9"/>
  <c r="G51" i="9"/>
  <c r="G49" i="9"/>
  <c r="G48" i="9"/>
  <c r="G41" i="9"/>
  <c r="G40" i="9"/>
  <c r="G38" i="9"/>
  <c r="G37" i="9"/>
  <c r="G31" i="9"/>
  <c r="G30" i="9"/>
  <c r="G28" i="9"/>
  <c r="G27" i="9"/>
  <c r="G21" i="9"/>
  <c r="G20" i="9"/>
  <c r="G18" i="9"/>
  <c r="I13" i="4"/>
  <c r="I8" i="4"/>
  <c r="I6" i="4"/>
  <c r="E34" i="4"/>
  <c r="H13" i="4"/>
  <c r="G13" i="4"/>
  <c r="F13" i="4"/>
  <c r="E13" i="4"/>
  <c r="H8" i="4"/>
  <c r="G8" i="4"/>
  <c r="F8" i="4"/>
  <c r="H6" i="4"/>
  <c r="G6" i="4"/>
  <c r="F6" i="4"/>
  <c r="E6" i="4"/>
  <c r="E8" i="4" s="1"/>
  <c r="L5" i="3"/>
  <c r="M20" i="3"/>
  <c r="L20" i="3"/>
  <c r="M5" i="3"/>
  <c r="K20" i="3"/>
  <c r="J20" i="3"/>
  <c r="I20" i="3"/>
  <c r="H20" i="3"/>
  <c r="G20" i="3"/>
  <c r="F20" i="3"/>
  <c r="E20" i="3"/>
  <c r="D20" i="3"/>
  <c r="G6" i="3"/>
  <c r="F6" i="3"/>
  <c r="E6" i="3"/>
  <c r="E5" i="3" s="1"/>
  <c r="D6" i="3"/>
  <c r="K5" i="3"/>
  <c r="J5" i="3"/>
  <c r="I5" i="3"/>
  <c r="H5" i="3"/>
  <c r="G5" i="3"/>
  <c r="F5" i="3"/>
  <c r="D5" i="3"/>
  <c r="I36" i="6" l="1"/>
  <c r="I35" i="6" l="1"/>
  <c r="J2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7" authorId="0" shapeId="0" xr:uid="{350344A4-275C-4A1D-BF7E-753ED0D9CAE9}">
      <text>
        <r>
          <rPr>
            <b/>
            <sz val="9"/>
            <color indexed="81"/>
            <rFont val="MS P ゴシック"/>
            <family val="3"/>
            <charset val="128"/>
          </rPr>
          <t>調整-1</t>
        </r>
      </text>
    </comment>
    <comment ref="H8" authorId="0" shapeId="0" xr:uid="{E93B3753-4745-4CD1-86B6-13D026BA72E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調整＋0.1
</t>
        </r>
      </text>
    </comment>
    <comment ref="G17" authorId="0" shapeId="0" xr:uid="{9B13683A-6008-4E8F-9563-4838B602AFBB}">
      <text>
        <r>
          <rPr>
            <b/>
            <sz val="9"/>
            <color indexed="81"/>
            <rFont val="MS P ゴシック"/>
            <family val="3"/>
            <charset val="128"/>
          </rPr>
          <t>調整△1</t>
        </r>
      </text>
    </comment>
    <comment ref="H17" authorId="0" shapeId="0" xr:uid="{9D07410F-F02B-4DD4-BFE8-466AE2F487E6}">
      <text>
        <r>
          <rPr>
            <b/>
            <sz val="9"/>
            <color indexed="81"/>
            <rFont val="MS P ゴシック"/>
            <family val="3"/>
            <charset val="128"/>
          </rPr>
          <t>調整＋0.1</t>
        </r>
      </text>
    </comment>
    <comment ref="E18" authorId="0" shapeId="0" xr:uid="{A3A1A3F9-F073-4231-A01E-4B01BF39D961}">
      <text>
        <r>
          <rPr>
            <b/>
            <sz val="9"/>
            <color indexed="81"/>
            <rFont val="MS P ゴシック"/>
            <family val="3"/>
            <charset val="128"/>
          </rPr>
          <t>調整+1</t>
        </r>
      </text>
    </comment>
    <comment ref="H25" authorId="0" shapeId="0" xr:uid="{EAC45313-E188-4993-B70C-FAF9812B2FCF}">
      <text>
        <r>
          <rPr>
            <b/>
            <sz val="9"/>
            <color indexed="81"/>
            <rFont val="MS P ゴシック"/>
            <family val="3"/>
            <charset val="128"/>
          </rPr>
          <t>調整＋0.1</t>
        </r>
      </text>
    </comment>
    <comment ref="G26" authorId="0" shapeId="0" xr:uid="{C841E256-CAE3-4356-AFD8-57DEF59A515F}">
      <text>
        <r>
          <rPr>
            <b/>
            <sz val="9"/>
            <color indexed="81"/>
            <rFont val="MS P ゴシック"/>
            <family val="3"/>
            <charset val="128"/>
          </rPr>
          <t>調整△1</t>
        </r>
      </text>
    </comment>
    <comment ref="G39" authorId="0" shapeId="0" xr:uid="{2F29ABB8-CA4C-4BF5-923C-37C3AD96C27B}">
      <text>
        <r>
          <rPr>
            <b/>
            <sz val="9"/>
            <color indexed="81"/>
            <rFont val="MS P ゴシック"/>
            <family val="3"/>
            <charset val="128"/>
          </rPr>
          <t>調整＋1</t>
        </r>
      </text>
    </comment>
    <comment ref="G43" authorId="0" shapeId="0" xr:uid="{E1584409-D4D8-4048-87BF-A63D4F3D462B}">
      <text>
        <r>
          <rPr>
            <b/>
            <sz val="9"/>
            <color indexed="81"/>
            <rFont val="MS P ゴシック"/>
            <family val="3"/>
            <charset val="128"/>
          </rPr>
          <t>調整△1</t>
        </r>
      </text>
    </comment>
  </commentList>
</comments>
</file>

<file path=xl/sharedStrings.xml><?xml version="1.0" encoding="utf-8"?>
<sst xmlns="http://schemas.openxmlformats.org/spreadsheetml/2006/main" count="823" uniqueCount="364">
  <si>
    <t>公債費</t>
    <rPh sb="0" eb="3">
      <t>コウサイヒ</t>
    </rPh>
    <phoneticPr fontId="2"/>
  </si>
  <si>
    <t>教育費</t>
    <rPh sb="0" eb="3">
      <t>キョウイクヒ</t>
    </rPh>
    <phoneticPr fontId="2"/>
  </si>
  <si>
    <t>衛生費</t>
    <rPh sb="0" eb="3">
      <t>エイセイヒ</t>
    </rPh>
    <phoneticPr fontId="2"/>
  </si>
  <si>
    <t>市債</t>
    <phoneticPr fontId="2"/>
  </si>
  <si>
    <t>諸収入</t>
    <phoneticPr fontId="2"/>
  </si>
  <si>
    <t>県支出金</t>
    <phoneticPr fontId="2"/>
  </si>
  <si>
    <t>国庫支出金</t>
    <phoneticPr fontId="2"/>
  </si>
  <si>
    <t>９　財　政　・　税　務</t>
    <rPh sb="2" eb="3">
      <t>ザイ</t>
    </rPh>
    <rPh sb="4" eb="5">
      <t>セイ</t>
    </rPh>
    <rPh sb="8" eb="9">
      <t>ゼイ</t>
    </rPh>
    <rPh sb="10" eb="11">
      <t>ツトム</t>
    </rPh>
    <phoneticPr fontId="2"/>
  </si>
  <si>
    <t>資料：会計課「一般会計歳入歳出決算書」</t>
  </si>
  <si>
    <t>諸支出金･予備費</t>
  </si>
  <si>
    <t>消防費</t>
    <rPh sb="0" eb="2">
      <t>ショウボウ</t>
    </rPh>
    <rPh sb="2" eb="3">
      <t>ヒ</t>
    </rPh>
    <phoneticPr fontId="2"/>
  </si>
  <si>
    <t>土木費</t>
    <rPh sb="0" eb="3">
      <t>ドボクヒ</t>
    </rPh>
    <phoneticPr fontId="2"/>
  </si>
  <si>
    <t>商工費</t>
    <rPh sb="0" eb="3">
      <t>ショウコウヒ</t>
    </rPh>
    <phoneticPr fontId="2"/>
  </si>
  <si>
    <t>農林水産業費</t>
  </si>
  <si>
    <t>労働費</t>
    <rPh sb="0" eb="3">
      <t>ロウドウヒ</t>
    </rPh>
    <phoneticPr fontId="2"/>
  </si>
  <si>
    <t>民生費</t>
    <rPh sb="0" eb="3">
      <t>ミンセイヒ</t>
    </rPh>
    <phoneticPr fontId="2"/>
  </si>
  <si>
    <t>総務費</t>
    <rPh sb="0" eb="2">
      <t>ソウム</t>
    </rPh>
    <rPh sb="2" eb="3">
      <t>ヒ</t>
    </rPh>
    <phoneticPr fontId="2"/>
  </si>
  <si>
    <t>議会費</t>
    <phoneticPr fontId="2"/>
  </si>
  <si>
    <t>総              額</t>
  </si>
  <si>
    <t>決算額</t>
  </si>
  <si>
    <t>予算額</t>
  </si>
  <si>
    <t>項　　　　目</t>
    <rPh sb="0" eb="1">
      <t>コウ</t>
    </rPh>
    <rPh sb="5" eb="6">
      <t>モク</t>
    </rPh>
    <phoneticPr fontId="2"/>
  </si>
  <si>
    <t>単位：千円</t>
  </si>
  <si>
    <t>９－２　一般会計歳出予算及び決算の推移（目的別）</t>
    <phoneticPr fontId="2"/>
  </si>
  <si>
    <t>繰越金</t>
    <phoneticPr fontId="2"/>
  </si>
  <si>
    <t>繰入金</t>
    <phoneticPr fontId="2"/>
  </si>
  <si>
    <t>寄附金</t>
    <phoneticPr fontId="2"/>
  </si>
  <si>
    <t>財産収入</t>
    <phoneticPr fontId="2"/>
  </si>
  <si>
    <t>使用料及び手数料</t>
  </si>
  <si>
    <t>分担金及び負担金</t>
  </si>
  <si>
    <t>交通安全対策特別交付金</t>
  </si>
  <si>
    <t>地方交付税</t>
    <rPh sb="4" eb="5">
      <t>ゼイ</t>
    </rPh>
    <phoneticPr fontId="2"/>
  </si>
  <si>
    <t>地方特例交付金</t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</si>
  <si>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2"/>
  </si>
  <si>
    <t>-</t>
  </si>
  <si>
    <t>自動車取得税交付金</t>
  </si>
  <si>
    <t>地方消費税交付金</t>
  </si>
  <si>
    <t>法人事業税交付金</t>
    <rPh sb="0" eb="2">
      <t>ホウジン</t>
    </rPh>
    <rPh sb="2" eb="4">
      <t>ジギョウ</t>
    </rPh>
    <rPh sb="4" eb="5">
      <t>ゼイ</t>
    </rPh>
    <rPh sb="5" eb="8">
      <t>コウフキン</t>
    </rPh>
    <phoneticPr fontId="2"/>
  </si>
  <si>
    <t>株式等譲渡所得割交付金</t>
  </si>
  <si>
    <t>配当割交付金</t>
    <phoneticPr fontId="2"/>
  </si>
  <si>
    <t>利子割交付金</t>
    <phoneticPr fontId="2"/>
  </si>
  <si>
    <t>地方譲与税</t>
    <phoneticPr fontId="2"/>
  </si>
  <si>
    <t>市税</t>
    <rPh sb="0" eb="2">
      <t>シゼイ</t>
    </rPh>
    <phoneticPr fontId="2"/>
  </si>
  <si>
    <t>９－１　一般会計歳入予算及び決算の推移</t>
    <rPh sb="4" eb="6">
      <t>イッパン</t>
    </rPh>
    <rPh sb="6" eb="8">
      <t>カイケイ</t>
    </rPh>
    <rPh sb="8" eb="10">
      <t>サイニュウ</t>
    </rPh>
    <rPh sb="10" eb="12">
      <t>ヨサン</t>
    </rPh>
    <rPh sb="12" eb="13">
      <t>オヨ</t>
    </rPh>
    <phoneticPr fontId="2"/>
  </si>
  <si>
    <t>市たばこ税</t>
    <rPh sb="0" eb="1">
      <t>シ</t>
    </rPh>
    <rPh sb="4" eb="5">
      <t>ゼイ</t>
    </rPh>
    <phoneticPr fontId="2"/>
  </si>
  <si>
    <t>軽自動車税</t>
    <rPh sb="0" eb="5">
      <t>ケイジドウシャゼイ</t>
    </rPh>
    <phoneticPr fontId="2"/>
  </si>
  <si>
    <t>固定資産税</t>
    <rPh sb="0" eb="5">
      <t>コテイシサンゼイ</t>
    </rPh>
    <phoneticPr fontId="2"/>
  </si>
  <si>
    <t>市民税</t>
    <rPh sb="0" eb="3">
      <t>シミンゼイ</t>
    </rPh>
    <phoneticPr fontId="2"/>
  </si>
  <si>
    <t>　　総　　 　  　　額</t>
    <phoneticPr fontId="2"/>
  </si>
  <si>
    <t>構成比</t>
  </si>
  <si>
    <t>項          目</t>
  </si>
  <si>
    <t>単位：千円、％</t>
    <phoneticPr fontId="2"/>
  </si>
  <si>
    <t>９－４　税目別市税収入額</t>
    <phoneticPr fontId="2"/>
  </si>
  <si>
    <t>資料：財政課「地方財政状況調査」</t>
  </si>
  <si>
    <t>繰出金</t>
    <phoneticPr fontId="2"/>
  </si>
  <si>
    <t>貸付金</t>
    <phoneticPr fontId="2"/>
  </si>
  <si>
    <t>-</t>
    <phoneticPr fontId="18"/>
  </si>
  <si>
    <t>-</t>
    <phoneticPr fontId="2"/>
  </si>
  <si>
    <t>投資及び出資金</t>
  </si>
  <si>
    <t>積立金</t>
    <phoneticPr fontId="2"/>
  </si>
  <si>
    <t>小　　計</t>
    <phoneticPr fontId="2"/>
  </si>
  <si>
    <t>その他の経費</t>
  </si>
  <si>
    <t>-</t>
    <phoneticPr fontId="20"/>
  </si>
  <si>
    <t>失業対策事業費</t>
  </si>
  <si>
    <t>災害復旧事業費</t>
  </si>
  <si>
    <t>(13.8)</t>
    <phoneticPr fontId="20"/>
  </si>
  <si>
    <t>(5,490,519)</t>
    <phoneticPr fontId="20"/>
  </si>
  <si>
    <t>(6.4)</t>
    <phoneticPr fontId="2"/>
  </si>
  <si>
    <t>(2,353,465)</t>
    <phoneticPr fontId="2"/>
  </si>
  <si>
    <t>(3.3)</t>
    <phoneticPr fontId="2"/>
  </si>
  <si>
    <t>(1,331,575)</t>
    <phoneticPr fontId="2"/>
  </si>
  <si>
    <t>(うち単独)</t>
  </si>
  <si>
    <t>(3.4)</t>
    <phoneticPr fontId="20"/>
  </si>
  <si>
    <t>(1,356,410)</t>
    <phoneticPr fontId="20"/>
  </si>
  <si>
    <t>(4.0)</t>
    <phoneticPr fontId="2"/>
  </si>
  <si>
    <t>(1,475,045)</t>
    <phoneticPr fontId="2"/>
  </si>
  <si>
    <t>(1.9)</t>
    <phoneticPr fontId="2"/>
  </si>
  <si>
    <t>(774,569)</t>
    <phoneticPr fontId="2"/>
  </si>
  <si>
    <t>(うち補助)</t>
  </si>
  <si>
    <t>普通建設事業費</t>
  </si>
  <si>
    <t>投資的経費</t>
  </si>
  <si>
    <t>補助費等</t>
    <phoneticPr fontId="2"/>
  </si>
  <si>
    <t>公債費</t>
    <phoneticPr fontId="2"/>
  </si>
  <si>
    <t>扶助費</t>
    <phoneticPr fontId="2"/>
  </si>
  <si>
    <t>維持補修費</t>
    <phoneticPr fontId="2"/>
  </si>
  <si>
    <t>物件費</t>
    <phoneticPr fontId="2"/>
  </si>
  <si>
    <t>(7.4)</t>
    <phoneticPr fontId="20"/>
  </si>
  <si>
    <t>(2,934,811)</t>
    <phoneticPr fontId="20"/>
  </si>
  <si>
    <t>(8.1)</t>
    <phoneticPr fontId="2"/>
  </si>
  <si>
    <t>(2,999,184)</t>
    <phoneticPr fontId="2"/>
  </si>
  <si>
    <t>(7.4)</t>
    <phoneticPr fontId="2"/>
  </si>
  <si>
    <t>(3,006,041)</t>
    <phoneticPr fontId="2"/>
  </si>
  <si>
    <t>(うち職員給)</t>
  </si>
  <si>
    <t>人件費</t>
    <phoneticPr fontId="2"/>
  </si>
  <si>
    <t>消費的経費</t>
  </si>
  <si>
    <t>歳　出　総　額</t>
    <phoneticPr fontId="2"/>
  </si>
  <si>
    <t>令和５年度</t>
    <rPh sb="0" eb="2">
      <t>レイワ</t>
    </rPh>
    <phoneticPr fontId="2"/>
  </si>
  <si>
    <t>令和４年度</t>
    <rPh sb="0" eb="2">
      <t>レイワ</t>
    </rPh>
    <phoneticPr fontId="2"/>
  </si>
  <si>
    <t>令和３年度</t>
    <rPh sb="0" eb="2">
      <t>レイワ</t>
    </rPh>
    <phoneticPr fontId="2"/>
  </si>
  <si>
    <t>令和２年度</t>
    <rPh sb="0" eb="2">
      <t>レイワ</t>
    </rPh>
    <phoneticPr fontId="2"/>
  </si>
  <si>
    <t>９－３　性質別歳出決算の推移（普通会計）</t>
    <rPh sb="4" eb="6">
      <t>セイシツ</t>
    </rPh>
    <rPh sb="6" eb="7">
      <t>ベツ</t>
    </rPh>
    <rPh sb="7" eb="9">
      <t>サイシュツ</t>
    </rPh>
    <rPh sb="9" eb="11">
      <t>ケッサン</t>
    </rPh>
    <phoneticPr fontId="2"/>
  </si>
  <si>
    <t>注） 1 平成19年度以降の標準財政規模には臨時財政対策債発行可能額を含む。　</t>
    <phoneticPr fontId="2"/>
  </si>
  <si>
    <t>実質徴収率(％)</t>
    <phoneticPr fontId="2"/>
  </si>
  <si>
    <t>市税徴収率(％)</t>
    <phoneticPr fontId="2"/>
  </si>
  <si>
    <t>庁舎整備基金</t>
    <rPh sb="0" eb="2">
      <t>チョウシャ</t>
    </rPh>
    <rPh sb="2" eb="4">
      <t>セイビ</t>
    </rPh>
    <rPh sb="4" eb="6">
      <t>キキン</t>
    </rPh>
    <phoneticPr fontId="2"/>
  </si>
  <si>
    <t>学校建設基金</t>
    <rPh sb="0" eb="2">
      <t>ガッコウ</t>
    </rPh>
    <rPh sb="2" eb="4">
      <t>ケンセツ</t>
    </rPh>
    <rPh sb="4" eb="6">
      <t>キキン</t>
    </rPh>
    <phoneticPr fontId="2"/>
  </si>
  <si>
    <t>長田義弘国際教育基金</t>
    <rPh sb="0" eb="2">
      <t>オサダ</t>
    </rPh>
    <rPh sb="2" eb="4">
      <t>ヨシヒロ</t>
    </rPh>
    <rPh sb="4" eb="6">
      <t>コクサイ</t>
    </rPh>
    <rPh sb="6" eb="8">
      <t>キョウイク</t>
    </rPh>
    <rPh sb="8" eb="10">
      <t>キキン</t>
    </rPh>
    <phoneticPr fontId="2"/>
  </si>
  <si>
    <t>長田義弘教育基金</t>
    <rPh sb="0" eb="2">
      <t>オサダ</t>
    </rPh>
    <rPh sb="2" eb="4">
      <t>ヨシヒロ</t>
    </rPh>
    <rPh sb="4" eb="6">
      <t>キョウイク</t>
    </rPh>
    <rPh sb="6" eb="8">
      <t>キキン</t>
    </rPh>
    <phoneticPr fontId="2"/>
  </si>
  <si>
    <t>緑の基金</t>
    <phoneticPr fontId="2"/>
  </si>
  <si>
    <t>高速鉄道整備基金</t>
    <phoneticPr fontId="2"/>
  </si>
  <si>
    <t>工業振興基金</t>
    <phoneticPr fontId="2"/>
  </si>
  <si>
    <t>ふれあい基金</t>
    <phoneticPr fontId="2"/>
  </si>
  <si>
    <t>公共施設整備基金</t>
    <phoneticPr fontId="2"/>
  </si>
  <si>
    <t>減債基金</t>
    <phoneticPr fontId="2"/>
  </si>
  <si>
    <t>教育基金</t>
    <phoneticPr fontId="2"/>
  </si>
  <si>
    <t>つくばエクスプレス対策基金</t>
    <phoneticPr fontId="2"/>
  </si>
  <si>
    <t>財政調整基金</t>
    <phoneticPr fontId="2"/>
  </si>
  <si>
    <t>積立金現在高</t>
  </si>
  <si>
    <t>債務負担行為額</t>
  </si>
  <si>
    <t>地方債現在高</t>
  </si>
  <si>
    <t>義務的経費比率(％)</t>
    <phoneticPr fontId="2"/>
  </si>
  <si>
    <t>将来負担比率(％)　　　  注2</t>
    <phoneticPr fontId="2"/>
  </si>
  <si>
    <t>実質公債費比率(％)　　 注2</t>
    <phoneticPr fontId="2"/>
  </si>
  <si>
    <t>連結実質赤字比率(％)　注2・3</t>
    <phoneticPr fontId="2"/>
  </si>
  <si>
    <t>実質赤字比率(％)  　　　注2・3</t>
    <phoneticPr fontId="2"/>
  </si>
  <si>
    <t>公債費比率 (％)</t>
    <phoneticPr fontId="2"/>
  </si>
  <si>
    <t>実質収支比率 (％)</t>
    <phoneticPr fontId="2"/>
  </si>
  <si>
    <t>財政力指数</t>
  </si>
  <si>
    <t>標準財政規模　　　　　   注1</t>
    <phoneticPr fontId="2"/>
  </si>
  <si>
    <t>基準財政収入額</t>
  </si>
  <si>
    <t>基準財政需要額</t>
  </si>
  <si>
    <t>Ⅱ－8</t>
  </si>
  <si>
    <t>Ⅱ－8</t>
    <phoneticPr fontId="20"/>
  </si>
  <si>
    <t>交付税種地区分</t>
  </si>
  <si>
    <t>９－６　財政力状況（普通会計）</t>
    <phoneticPr fontId="2"/>
  </si>
  <si>
    <t>F+G+H-I</t>
  </si>
  <si>
    <t>実質単年度収支</t>
  </si>
  <si>
    <t>I</t>
  </si>
  <si>
    <t>積立金取崩し額</t>
    <rPh sb="3" eb="5">
      <t>トリクズ</t>
    </rPh>
    <phoneticPr fontId="2"/>
  </si>
  <si>
    <t>H</t>
  </si>
  <si>
    <t>繰上償還金</t>
  </si>
  <si>
    <t>G</t>
  </si>
  <si>
    <t>積立金</t>
  </si>
  <si>
    <t>F</t>
  </si>
  <si>
    <t>単年度収支</t>
  </si>
  <si>
    <t>（C-D)=E</t>
  </si>
  <si>
    <t>実質収支</t>
  </si>
  <si>
    <t>D</t>
  </si>
  <si>
    <t>翌年度へ繰越すべき財源</t>
  </si>
  <si>
    <t>（A-B)=C</t>
  </si>
  <si>
    <t>歳入歳出差引額</t>
  </si>
  <si>
    <t>B</t>
  </si>
  <si>
    <t>歳出総額</t>
  </si>
  <si>
    <t>A</t>
  </si>
  <si>
    <t>歳入総額</t>
  </si>
  <si>
    <t>９－５　財政収支状況（普通会計）</t>
    <phoneticPr fontId="2"/>
  </si>
  <si>
    <t>資料：会計課「特別会計決算書」</t>
  </si>
  <si>
    <t>後期高齢者医療</t>
  </si>
  <si>
    <t>介護保険</t>
  </si>
  <si>
    <t>八潮南部東一体型特定土地区画整理事業</t>
    <phoneticPr fontId="2"/>
  </si>
  <si>
    <t>西袋上馬場土地区画整理事業</t>
  </si>
  <si>
    <t>大瀬古新田土地区画整理事業</t>
  </si>
  <si>
    <t>鶴ヶ曽根・二丁目土地区画整理事業</t>
    <phoneticPr fontId="2"/>
  </si>
  <si>
    <t>稲荷伊草第二土地区画整理事業</t>
    <phoneticPr fontId="2"/>
  </si>
  <si>
    <t>公共下水道事業</t>
    <phoneticPr fontId="2"/>
  </si>
  <si>
    <t>総　　　　　計</t>
    <phoneticPr fontId="2"/>
  </si>
  <si>
    <t>決算</t>
  </si>
  <si>
    <t>予算</t>
  </si>
  <si>
    <t>９－９　特別会計歳入歳出決算状況（国民健康保険事業・水道事業を除く）</t>
    <phoneticPr fontId="2"/>
  </si>
  <si>
    <t>資料：会計課「国民健康保険特別会計決算書」</t>
  </si>
  <si>
    <t>介護納付金</t>
  </si>
  <si>
    <t>老人保健拠出金</t>
  </si>
  <si>
    <t>前期高齢者納付金</t>
  </si>
  <si>
    <t>後期高齢者支援金</t>
  </si>
  <si>
    <t>予備費</t>
  </si>
  <si>
    <t>諸支出金</t>
  </si>
  <si>
    <t>公債費</t>
  </si>
  <si>
    <t>基金積立金</t>
  </si>
  <si>
    <t>保健事業費</t>
  </si>
  <si>
    <t>共同事業拠出金</t>
  </si>
  <si>
    <t>国民健康保険事業費納付金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9" eb="12">
      <t>ノウフキン</t>
    </rPh>
    <phoneticPr fontId="2"/>
  </si>
  <si>
    <t>保険給付費</t>
  </si>
  <si>
    <t>総務費</t>
  </si>
  <si>
    <t>９－８　国民健康保険事業会計歳出予算及び決算の推移</t>
    <phoneticPr fontId="2"/>
  </si>
  <si>
    <t>共同事業交付金　</t>
  </si>
  <si>
    <t>前期高齢者交付金</t>
  </si>
  <si>
    <t>療養給付費等交付金　</t>
  </si>
  <si>
    <t>諸収入　</t>
  </si>
  <si>
    <t>繰越金　</t>
  </si>
  <si>
    <t>繰入金　</t>
  </si>
  <si>
    <t>寄附金　</t>
    <rPh sb="0" eb="2">
      <t>キフ</t>
    </rPh>
    <phoneticPr fontId="2"/>
  </si>
  <si>
    <t>財産収入　</t>
    <rPh sb="2" eb="4">
      <t>シュウニュウ</t>
    </rPh>
    <phoneticPr fontId="2"/>
  </si>
  <si>
    <t>県支出金　</t>
  </si>
  <si>
    <t>国庫支出金　</t>
  </si>
  <si>
    <t>使用料及び手数料　</t>
  </si>
  <si>
    <t>国民健康保険税　</t>
  </si>
  <si>
    <t>歳　入　総　額　</t>
    <phoneticPr fontId="2"/>
  </si>
  <si>
    <t>９－７　国民健康保険事業会計歳入予算及び決算の推移</t>
    <phoneticPr fontId="2"/>
  </si>
  <si>
    <t>資料：水道部「上水道事業決算書」</t>
  </si>
  <si>
    <t>　（２）利益剰余金</t>
  </si>
  <si>
    <t>　（１）資本剰余金</t>
  </si>
  <si>
    <t>７．剰余金</t>
    <phoneticPr fontId="2"/>
  </si>
  <si>
    <t>６．資本金</t>
    <phoneticPr fontId="2"/>
  </si>
  <si>
    <t>資    本    合    計</t>
  </si>
  <si>
    <t>５．繰延収益</t>
    <rPh sb="2" eb="3">
      <t>ク</t>
    </rPh>
    <rPh sb="3" eb="4">
      <t>エン</t>
    </rPh>
    <rPh sb="4" eb="6">
      <t>シュウエキ</t>
    </rPh>
    <phoneticPr fontId="2"/>
  </si>
  <si>
    <t>４．流動負債</t>
  </si>
  <si>
    <t>３．固定負債</t>
  </si>
  <si>
    <t>負    債    合    計</t>
  </si>
  <si>
    <t>２．流動資産</t>
  </si>
  <si>
    <t>　　　　イ　ソフトウエア</t>
    <phoneticPr fontId="2"/>
  </si>
  <si>
    <t>　（2）無形固定資産</t>
    <rPh sb="4" eb="5">
      <t>ム</t>
    </rPh>
    <phoneticPr fontId="2"/>
  </si>
  <si>
    <t>　　　　ハ　その他</t>
    <phoneticPr fontId="2"/>
  </si>
  <si>
    <t>　　　　ロ　構築物</t>
    <phoneticPr fontId="2"/>
  </si>
  <si>
    <t>　　　　イ　土地・建物</t>
  </si>
  <si>
    <t>　（１）有形固定資産</t>
  </si>
  <si>
    <t>１．固定資産</t>
  </si>
  <si>
    <t>資    産    合    計</t>
  </si>
  <si>
    <t>増減率</t>
  </si>
  <si>
    <t>貸借対照表</t>
    <rPh sb="0" eb="5">
      <t>タイシャクタイショウヒョウ</t>
    </rPh>
    <phoneticPr fontId="2"/>
  </si>
  <si>
    <t xml:space="preserve">  当年度未処分利益剰余金</t>
    <phoneticPr fontId="2"/>
  </si>
  <si>
    <t>　その他の未処分利益剰余金変動額</t>
    <rPh sb="3" eb="4">
      <t>タ</t>
    </rPh>
    <rPh sb="5" eb="8">
      <t>ミショブン</t>
    </rPh>
    <rPh sb="8" eb="10">
      <t>リエキ</t>
    </rPh>
    <rPh sb="10" eb="13">
      <t>ジョウヨキン</t>
    </rPh>
    <rPh sb="13" eb="15">
      <t>ヘンドウ</t>
    </rPh>
    <rPh sb="15" eb="16">
      <t>ガク</t>
    </rPh>
    <phoneticPr fontId="2"/>
  </si>
  <si>
    <t xml:space="preserve"> 当年度純利益</t>
    <phoneticPr fontId="2"/>
  </si>
  <si>
    <t>計</t>
  </si>
  <si>
    <t>６．特別損失</t>
  </si>
  <si>
    <t>　（２）その他営業外費用</t>
  </si>
  <si>
    <t>　（１）支払利息</t>
  </si>
  <si>
    <t>５．営業外費用</t>
  </si>
  <si>
    <t>　（７）その他営業費用</t>
    <phoneticPr fontId="2"/>
  </si>
  <si>
    <t>　（６）資産減耗費</t>
    <rPh sb="4" eb="6">
      <t>シサン</t>
    </rPh>
    <rPh sb="6" eb="8">
      <t>ゲンモウ</t>
    </rPh>
    <rPh sb="8" eb="9">
      <t>ヒ</t>
    </rPh>
    <phoneticPr fontId="2"/>
  </si>
  <si>
    <t>　（５）減価償却費</t>
  </si>
  <si>
    <t>　（４）総係費</t>
  </si>
  <si>
    <t>　（３）業務費</t>
  </si>
  <si>
    <t>　（２）配水及び給水費</t>
  </si>
  <si>
    <t>　（１）原水及び浄水費</t>
  </si>
  <si>
    <t>４．営業費用</t>
  </si>
  <si>
    <t>３．特別利益</t>
  </si>
  <si>
    <t xml:space="preserve">  （２）その他営業外収益</t>
    <phoneticPr fontId="2"/>
  </si>
  <si>
    <t>　（１）受取利息及び配当金</t>
    <phoneticPr fontId="2"/>
  </si>
  <si>
    <t>２．営業外収益</t>
  </si>
  <si>
    <t>　（２）その他営業収益</t>
  </si>
  <si>
    <t>　（１）給水収益</t>
  </si>
  <si>
    <t>１．営業収益</t>
    <phoneticPr fontId="2"/>
  </si>
  <si>
    <t>損 益 計 算 書</t>
  </si>
  <si>
    <t>９－１０　水道事業決算の推移</t>
    <phoneticPr fontId="2"/>
  </si>
  <si>
    <t>資料：下水道課「公共下水道事業決算書」</t>
    <rPh sb="3" eb="6">
      <t>ゲスイドウ</t>
    </rPh>
    <rPh sb="6" eb="7">
      <t>カ</t>
    </rPh>
    <rPh sb="8" eb="10">
      <t>コウキョウ</t>
    </rPh>
    <rPh sb="10" eb="13">
      <t>ゲスイドウ</t>
    </rPh>
    <phoneticPr fontId="20"/>
  </si>
  <si>
    <t>　（３）投資その他の資産</t>
    <rPh sb="4" eb="6">
      <t>トウシ</t>
    </rPh>
    <rPh sb="8" eb="9">
      <t>タ</t>
    </rPh>
    <rPh sb="10" eb="12">
      <t>シサン</t>
    </rPh>
    <phoneticPr fontId="20"/>
  </si>
  <si>
    <t>　（２）無形固定資産</t>
    <rPh sb="4" eb="6">
      <t>ムケイ</t>
    </rPh>
    <phoneticPr fontId="20"/>
  </si>
  <si>
    <t>　（８）その他営業費用</t>
    <phoneticPr fontId="2"/>
  </si>
  <si>
    <t>　（７）減価償却費</t>
    <phoneticPr fontId="20"/>
  </si>
  <si>
    <t>　（６）流域下水道維持管理負担金</t>
    <rPh sb="4" eb="6">
      <t>リュウイキ</t>
    </rPh>
    <rPh sb="6" eb="9">
      <t>ゲスイドウ</t>
    </rPh>
    <rPh sb="9" eb="11">
      <t>イジ</t>
    </rPh>
    <rPh sb="11" eb="13">
      <t>カンリ</t>
    </rPh>
    <rPh sb="13" eb="16">
      <t>フタンキン</t>
    </rPh>
    <phoneticPr fontId="2"/>
  </si>
  <si>
    <t>　（５）総係費</t>
    <phoneticPr fontId="20"/>
  </si>
  <si>
    <t>　（４）業務費</t>
    <phoneticPr fontId="20"/>
  </si>
  <si>
    <t>　（３）普及促進費</t>
    <rPh sb="4" eb="6">
      <t>フキュウ</t>
    </rPh>
    <rPh sb="6" eb="8">
      <t>ソクシン</t>
    </rPh>
    <rPh sb="8" eb="9">
      <t>ヒ</t>
    </rPh>
    <phoneticPr fontId="20"/>
  </si>
  <si>
    <t>　（２）ポンプ場費</t>
    <rPh sb="7" eb="8">
      <t>ジョウ</t>
    </rPh>
    <rPh sb="8" eb="9">
      <t>ヒ</t>
    </rPh>
    <phoneticPr fontId="20"/>
  </si>
  <si>
    <t>　（１）管渠費</t>
    <rPh sb="4" eb="6">
      <t>カンキョ</t>
    </rPh>
    <rPh sb="6" eb="7">
      <t>ヒ</t>
    </rPh>
    <phoneticPr fontId="20"/>
  </si>
  <si>
    <t xml:space="preserve">  （２）その他営業外収益</t>
    <rPh sb="7" eb="8">
      <t>タ</t>
    </rPh>
    <rPh sb="8" eb="11">
      <t>エイギョウガイ</t>
    </rPh>
    <rPh sb="11" eb="13">
      <t>シュウエキ</t>
    </rPh>
    <phoneticPr fontId="2"/>
  </si>
  <si>
    <t>　（２）その他営業収益</t>
    <phoneticPr fontId="20"/>
  </si>
  <si>
    <t>　（１）下水道使用料</t>
    <rPh sb="4" eb="7">
      <t>ゲスイドウ</t>
    </rPh>
    <rPh sb="7" eb="10">
      <t>シヨウリョウ</t>
    </rPh>
    <phoneticPr fontId="20"/>
  </si>
  <si>
    <t>９－１１　公共下水道事業決算の推移</t>
    <rPh sb="5" eb="7">
      <t>コウキョウ</t>
    </rPh>
    <rPh sb="7" eb="10">
      <t>ゲスイドウ</t>
    </rPh>
    <phoneticPr fontId="2"/>
  </si>
  <si>
    <t>　　 2 令和２年度より「公共下水道事業会計」は含まない。</t>
    <rPh sb="9" eb="10">
      <t>ド</t>
    </rPh>
    <rPh sb="24" eb="25">
      <t>フク</t>
    </rPh>
    <phoneticPr fontId="2"/>
  </si>
  <si>
    <t>　　 2 令和２年度より「公共下水道事業会計」は含まない。</t>
    <rPh sb="5" eb="7">
      <t>レイワ</t>
    </rPh>
    <rPh sb="8" eb="9">
      <t>ネン</t>
    </rPh>
    <rPh sb="9" eb="10">
      <t>ド</t>
    </rPh>
    <rPh sb="13" eb="20">
      <t>コウキョウゲスイドウジギョウ</t>
    </rPh>
    <rPh sb="20" eb="22">
      <t>カイケイ</t>
    </rPh>
    <rPh sb="24" eb="25">
      <t>フク</t>
    </rPh>
    <phoneticPr fontId="2"/>
  </si>
  <si>
    <t>　　   「介護保険会計」及び「後期高齢者医療会計」を合算。</t>
    <phoneticPr fontId="2"/>
  </si>
  <si>
    <t>注） 1 特別会計は「国民健康保険会計」、「土地区画整理事業会計」、「公共下水道事業会計」、</t>
    <rPh sb="22" eb="24">
      <t>トチ</t>
    </rPh>
    <rPh sb="35" eb="37">
      <t>コウキョウ</t>
    </rPh>
    <rPh sb="37" eb="42">
      <t>ゲスイドウジギョウ</t>
    </rPh>
    <rPh sb="42" eb="44">
      <t>カイケイ</t>
    </rPh>
    <phoneticPr fontId="2"/>
  </si>
  <si>
    <t>注） 1 特別会計は「国民健康保険会計」、「土地区画整理事業会計」、「公共下水道事業会計」、</t>
    <rPh sb="35" eb="37">
      <t>コウキョウ</t>
    </rPh>
    <rPh sb="37" eb="42">
      <t>ゲスイドウジギョウ</t>
    </rPh>
    <rPh sb="42" eb="44">
      <t>カイケイ</t>
    </rPh>
    <phoneticPr fontId="2"/>
  </si>
  <si>
    <t>資料：会計課「各会計決算書」</t>
  </si>
  <si>
    <t>令和元年</t>
    <rPh sb="0" eb="2">
      <t>レイワ</t>
    </rPh>
    <rPh sb="2" eb="3">
      <t>モト</t>
    </rPh>
    <rPh sb="3" eb="4">
      <t>ネン</t>
    </rPh>
    <phoneticPr fontId="2"/>
  </si>
  <si>
    <t>指数</t>
  </si>
  <si>
    <t>対前年比</t>
  </si>
  <si>
    <t>歳出</t>
  </si>
  <si>
    <t>歳入</t>
  </si>
  <si>
    <t>特別会計</t>
    <rPh sb="0" eb="2">
      <t>トクベツ</t>
    </rPh>
    <rPh sb="2" eb="4">
      <t>カイケイ</t>
    </rPh>
    <phoneticPr fontId="2"/>
  </si>
  <si>
    <t>一般会計</t>
    <rPh sb="0" eb="2">
      <t>イッパン</t>
    </rPh>
    <rPh sb="2" eb="4">
      <t>カイケイ</t>
    </rPh>
    <phoneticPr fontId="2"/>
  </si>
  <si>
    <t>総    額</t>
  </si>
  <si>
    <t>年 度</t>
  </si>
  <si>
    <t>特別会計</t>
  </si>
  <si>
    <t>一般会計</t>
  </si>
  <si>
    <t>９－１４　決算の増加状況</t>
    <phoneticPr fontId="2"/>
  </si>
  <si>
    <t>９－１３　決算の推移</t>
    <phoneticPr fontId="2"/>
  </si>
  <si>
    <t>　普　　通　　財　　産</t>
    <phoneticPr fontId="2"/>
  </si>
  <si>
    <t>そ の 他 の 施 設</t>
  </si>
  <si>
    <t>公　　　 　　　園</t>
  </si>
  <si>
    <t>公 　 営　  住　  宅</t>
    <phoneticPr fontId="2"/>
  </si>
  <si>
    <t>学　　　 　　 　 　校</t>
    <phoneticPr fontId="2"/>
  </si>
  <si>
    <t>公共用財産</t>
    <rPh sb="0" eb="3">
      <t>コウキョウヨウ</t>
    </rPh>
    <rPh sb="3" eb="5">
      <t>ザイサン</t>
    </rPh>
    <phoneticPr fontId="2"/>
  </si>
  <si>
    <t>その他の行政機関/消防施設</t>
  </si>
  <si>
    <t>本　　　庁　　　舎
(別館・駅前出張所含む)</t>
    <phoneticPr fontId="2"/>
  </si>
  <si>
    <t>　行　　政　　財　　産</t>
    <phoneticPr fontId="2"/>
  </si>
  <si>
    <t>合　　　　　　　　計</t>
    <phoneticPr fontId="2"/>
  </si>
  <si>
    <t>建物</t>
  </si>
  <si>
    <t>土地</t>
  </si>
  <si>
    <t>区　　分</t>
  </si>
  <si>
    <t>単位：㎡</t>
  </si>
  <si>
    <t>９－１２　公有財産</t>
    <phoneticPr fontId="2"/>
  </si>
  <si>
    <t>資料：市民税課</t>
    <rPh sb="0" eb="2">
      <t>シリョウ</t>
    </rPh>
    <rPh sb="3" eb="6">
      <t>シミンゼイ</t>
    </rPh>
    <rPh sb="6" eb="7">
      <t>カ</t>
    </rPh>
    <phoneticPr fontId="2"/>
  </si>
  <si>
    <t>調定額</t>
    <rPh sb="0" eb="3">
      <t>チョウテイガク</t>
    </rPh>
    <phoneticPr fontId="2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</si>
  <si>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</si>
  <si>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年度</t>
    <rPh sb="0" eb="1">
      <t>ネン</t>
    </rPh>
    <rPh sb="1" eb="2">
      <t>ド</t>
    </rPh>
    <phoneticPr fontId="2"/>
  </si>
  <si>
    <t>単位：社、円</t>
    <rPh sb="0" eb="2">
      <t>タンイ</t>
    </rPh>
    <rPh sb="3" eb="4">
      <t>シャ</t>
    </rPh>
    <rPh sb="5" eb="6">
      <t>エン</t>
    </rPh>
    <phoneticPr fontId="2"/>
  </si>
  <si>
    <t>９－１９　法人市民税納税義務者数・調定額（現年課税分）</t>
    <rPh sb="5" eb="7">
      <t>ホウジン</t>
    </rPh>
    <rPh sb="7" eb="10">
      <t>シミンゼイ</t>
    </rPh>
    <rPh sb="10" eb="12">
      <t>ノウゼイ</t>
    </rPh>
    <rPh sb="12" eb="14">
      <t>ギム</t>
    </rPh>
    <rPh sb="14" eb="15">
      <t>シャ</t>
    </rPh>
    <rPh sb="15" eb="16">
      <t>スウ</t>
    </rPh>
    <rPh sb="17" eb="20">
      <t>チョウテイガク</t>
    </rPh>
    <rPh sb="21" eb="22">
      <t>ゲン</t>
    </rPh>
    <rPh sb="22" eb="23">
      <t>ネン</t>
    </rPh>
    <rPh sb="23" eb="25">
      <t>カゼイ</t>
    </rPh>
    <rPh sb="25" eb="26">
      <t>ブン</t>
    </rPh>
    <phoneticPr fontId="2"/>
  </si>
  <si>
    <t>単位：人、円</t>
    <rPh sb="0" eb="2">
      <t>タンイ</t>
    </rPh>
    <rPh sb="3" eb="4">
      <t>ヒト</t>
    </rPh>
    <rPh sb="5" eb="6">
      <t>エン</t>
    </rPh>
    <phoneticPr fontId="2"/>
  </si>
  <si>
    <t>９－１８　個人市民税納税義務者数・調定額（現年課税分）</t>
    <rPh sb="5" eb="7">
      <t>コジン</t>
    </rPh>
    <rPh sb="7" eb="10">
      <t>シミンゼイ</t>
    </rPh>
    <rPh sb="10" eb="12">
      <t>ノウゼイ</t>
    </rPh>
    <rPh sb="12" eb="14">
      <t>ギム</t>
    </rPh>
    <rPh sb="14" eb="15">
      <t>シャ</t>
    </rPh>
    <rPh sb="15" eb="16">
      <t>スウ</t>
    </rPh>
    <rPh sb="17" eb="20">
      <t>チョウテイガク</t>
    </rPh>
    <rPh sb="21" eb="22">
      <t>ゲン</t>
    </rPh>
    <rPh sb="22" eb="23">
      <t>ネン</t>
    </rPh>
    <rPh sb="23" eb="25">
      <t>カゼイ</t>
    </rPh>
    <rPh sb="25" eb="26">
      <t>ブン</t>
    </rPh>
    <phoneticPr fontId="2"/>
  </si>
  <si>
    <t>１台当り平均税額</t>
    <rPh sb="1" eb="2">
      <t>ダイ</t>
    </rPh>
    <rPh sb="2" eb="3">
      <t>アタ</t>
    </rPh>
    <rPh sb="4" eb="6">
      <t>ヘイキン</t>
    </rPh>
    <rPh sb="6" eb="8">
      <t>ゼイガク</t>
    </rPh>
    <phoneticPr fontId="2"/>
  </si>
  <si>
    <t>課税台数</t>
    <rPh sb="0" eb="2">
      <t>カゼイ</t>
    </rPh>
    <rPh sb="2" eb="4">
      <t>ダイスウ</t>
    </rPh>
    <phoneticPr fontId="2"/>
  </si>
  <si>
    <t>単位：台、円</t>
    <rPh sb="0" eb="2">
      <t>タンイ</t>
    </rPh>
    <rPh sb="3" eb="4">
      <t>ダイ</t>
    </rPh>
    <rPh sb="5" eb="6">
      <t>エン</t>
    </rPh>
    <phoneticPr fontId="2"/>
  </si>
  <si>
    <t>９－１７　軽自動車税（種別割）課税台数・調定額（現年課税分）</t>
    <rPh sb="5" eb="9">
      <t>ケイジドウシャ</t>
    </rPh>
    <rPh sb="9" eb="10">
      <t>ゼイ</t>
    </rPh>
    <rPh sb="11" eb="13">
      <t>シュベツ</t>
    </rPh>
    <rPh sb="13" eb="14">
      <t>ワリ</t>
    </rPh>
    <rPh sb="16" eb="17">
      <t>ゼイ</t>
    </rPh>
    <rPh sb="17" eb="19">
      <t>ダイスウ</t>
    </rPh>
    <rPh sb="20" eb="23">
      <t>チョウテイガク</t>
    </rPh>
    <rPh sb="24" eb="25">
      <t>ゲン</t>
    </rPh>
    <rPh sb="25" eb="26">
      <t>ネン</t>
    </rPh>
    <rPh sb="26" eb="28">
      <t>カゼイ</t>
    </rPh>
    <rPh sb="28" eb="29">
      <t>ブン</t>
    </rPh>
    <phoneticPr fontId="2"/>
  </si>
  <si>
    <t>１本当り平均税額</t>
    <rPh sb="1" eb="2">
      <t>ホン</t>
    </rPh>
    <rPh sb="2" eb="3">
      <t>アタ</t>
    </rPh>
    <rPh sb="4" eb="6">
      <t>ヘイキン</t>
    </rPh>
    <rPh sb="6" eb="8">
      <t>ゼイガク</t>
    </rPh>
    <phoneticPr fontId="2"/>
  </si>
  <si>
    <t>売渡し本数</t>
    <rPh sb="0" eb="2">
      <t>ウリワタ</t>
    </rPh>
    <rPh sb="3" eb="5">
      <t>ホンスウ</t>
    </rPh>
    <phoneticPr fontId="2"/>
  </si>
  <si>
    <t>単位：本、円</t>
    <rPh sb="0" eb="2">
      <t>タンイ</t>
    </rPh>
    <rPh sb="3" eb="4">
      <t>ホン</t>
    </rPh>
    <rPh sb="5" eb="6">
      <t>エン</t>
    </rPh>
    <phoneticPr fontId="2"/>
  </si>
  <si>
    <t>９－１６　市たばこ税売渡し本数・調定額（現年課税分）</t>
    <rPh sb="5" eb="6">
      <t>シ</t>
    </rPh>
    <rPh sb="9" eb="10">
      <t>ゼイ</t>
    </rPh>
    <rPh sb="10" eb="12">
      <t>ウリワタ</t>
    </rPh>
    <rPh sb="13" eb="15">
      <t>ホンスウ</t>
    </rPh>
    <rPh sb="16" eb="19">
      <t>チョウテイガク</t>
    </rPh>
    <rPh sb="20" eb="21">
      <t>ゲン</t>
    </rPh>
    <rPh sb="21" eb="22">
      <t>ネン</t>
    </rPh>
    <rPh sb="22" eb="24">
      <t>カゼイ</t>
    </rPh>
    <rPh sb="24" eb="25">
      <t>ブン</t>
    </rPh>
    <phoneticPr fontId="2"/>
  </si>
  <si>
    <t>注）田、畑、山林は千㎡あたり。</t>
    <phoneticPr fontId="2"/>
  </si>
  <si>
    <t>非木造</t>
  </si>
  <si>
    <t>木造</t>
  </si>
  <si>
    <t>家屋</t>
  </si>
  <si>
    <t>山林</t>
  </si>
  <si>
    <t>宅地</t>
  </si>
  <si>
    <t>畑</t>
  </si>
  <si>
    <t>田</t>
  </si>
  <si>
    <t>家屋総評価床面積(㎡)</t>
  </si>
  <si>
    <t>固定資産提示平均価額（１㎡あたり）</t>
    <phoneticPr fontId="2"/>
  </si>
  <si>
    <t>年</t>
    <phoneticPr fontId="2"/>
  </si>
  <si>
    <t>単位：円</t>
  </si>
  <si>
    <t>９－１５　固定資産提示平均価額･家屋総評価床面積</t>
    <phoneticPr fontId="2"/>
  </si>
  <si>
    <r>
      <rPr>
        <sz val="10"/>
        <color theme="0"/>
        <rFont val="ＭＳ Ｐ明朝"/>
        <family val="1"/>
        <charset val="128"/>
      </rPr>
      <t>注）</t>
    </r>
    <r>
      <rPr>
        <sz val="10"/>
        <rFont val="ＭＳ Ｐ明朝"/>
        <family val="1"/>
        <charset val="128"/>
      </rPr>
      <t xml:space="preserve"> 2 「地方公共団体の財政の健全化に関する法律」に基づく指標（平成19年度決算から算定）</t>
    </r>
    <rPh sb="0" eb="1">
      <t>チュウ</t>
    </rPh>
    <phoneticPr fontId="2"/>
  </si>
  <si>
    <r>
      <rPr>
        <sz val="10"/>
        <color theme="0"/>
        <rFont val="ＭＳ Ｐ明朝"/>
        <family val="1"/>
        <charset val="128"/>
      </rPr>
      <t xml:space="preserve">注） </t>
    </r>
    <r>
      <rPr>
        <sz val="10"/>
        <rFont val="ＭＳ Ｐ明朝"/>
        <family val="1"/>
        <charset val="128"/>
      </rPr>
      <t>3 実質赤字比率及び連結実質赤字比率は、実質収支額が赤字でない場合「－」で表示。</t>
    </r>
    <rPh sb="0" eb="1">
      <t>チュウ</t>
    </rPh>
    <phoneticPr fontId="2"/>
  </si>
  <si>
    <r>
      <t>資料：</t>
    </r>
    <r>
      <rPr>
        <sz val="9.5"/>
        <rFont val="ＭＳ Ｐ明朝"/>
        <family val="1"/>
        <charset val="128"/>
      </rPr>
      <t>財政課「地方財政状況調査」、「地方公共団体の財政の健全化に関する法律」、会計課「一般会計歳入歳出決算書」</t>
    </r>
    <phoneticPr fontId="2"/>
  </si>
  <si>
    <t>令和６年度</t>
    <rPh sb="0" eb="2">
      <t>レイワ</t>
    </rPh>
    <phoneticPr fontId="2"/>
  </si>
  <si>
    <t>３年</t>
  </si>
  <si>
    <t>４年</t>
  </si>
  <si>
    <t>５年</t>
  </si>
  <si>
    <t>６年</t>
    <rPh sb="1" eb="2">
      <t>ネン</t>
    </rPh>
    <phoneticPr fontId="2"/>
  </si>
  <si>
    <t>６年</t>
  </si>
  <si>
    <t>令和２年</t>
    <rPh sb="0" eb="2">
      <t>レイワ</t>
    </rPh>
    <phoneticPr fontId="2"/>
  </si>
  <si>
    <t>令和３年</t>
    <rPh sb="0" eb="2">
      <t>レイワ</t>
    </rPh>
    <phoneticPr fontId="2"/>
  </si>
  <si>
    <t>７年</t>
  </si>
  <si>
    <t>令和２年度</t>
  </si>
  <si>
    <t>令和３年度</t>
  </si>
  <si>
    <t>令和４年度</t>
  </si>
  <si>
    <t>令和５年度</t>
  </si>
  <si>
    <t>令和６年度</t>
  </si>
  <si>
    <t>令和６年度</t>
    <rPh sb="0" eb="2">
      <t>レイワ</t>
    </rPh>
    <rPh sb="3" eb="5">
      <t>ネンド</t>
    </rPh>
    <phoneticPr fontId="2"/>
  </si>
  <si>
    <t>令和３年度</t>
    <phoneticPr fontId="2"/>
  </si>
  <si>
    <t>土地</t>
    <phoneticPr fontId="2"/>
  </si>
  <si>
    <t>建物</t>
    <phoneticPr fontId="2"/>
  </si>
  <si>
    <t>令和４年度</t>
    <phoneticPr fontId="2"/>
  </si>
  <si>
    <t>令和6年度</t>
    <rPh sb="0" eb="2">
      <t>レイワ</t>
    </rPh>
    <rPh sb="3" eb="5">
      <t>ネンド</t>
    </rPh>
    <phoneticPr fontId="2"/>
  </si>
  <si>
    <t>指数：令和２年度＝100　単位：対前年比％</t>
    <rPh sb="3" eb="5">
      <t>レイワ</t>
    </rPh>
    <rPh sb="6" eb="7">
      <t>ネン</t>
    </rPh>
    <phoneticPr fontId="2"/>
  </si>
  <si>
    <t>都市計画税</t>
    <rPh sb="0" eb="2">
      <t>トシ</t>
    </rPh>
    <rPh sb="2" eb="4">
      <t>ケイカク</t>
    </rPh>
    <rPh sb="4" eb="5">
      <t>ゼイ</t>
    </rPh>
    <phoneticPr fontId="2"/>
  </si>
  <si>
    <t>(780,312)</t>
    <phoneticPr fontId="2"/>
  </si>
  <si>
    <t>(7,344,040)</t>
    <phoneticPr fontId="2"/>
  </si>
  <si>
    <t>(1.8)</t>
    <phoneticPr fontId="2"/>
  </si>
  <si>
    <t>(17.0)</t>
    <phoneticPr fontId="2"/>
  </si>
  <si>
    <t>(1,649,990)</t>
    <phoneticPr fontId="2"/>
  </si>
  <si>
    <t>(1,968,680)</t>
    <phoneticPr fontId="2"/>
  </si>
  <si>
    <t>(4.2)</t>
    <phoneticPr fontId="2"/>
  </si>
  <si>
    <t>(5.0)</t>
    <phoneticPr fontId="2"/>
  </si>
  <si>
    <t>(2,984,824)</t>
    <phoneticPr fontId="2"/>
  </si>
  <si>
    <t>(6.9)</t>
    <phoneticPr fontId="2"/>
  </si>
  <si>
    <t>(3,424,394)</t>
    <phoneticPr fontId="2"/>
  </si>
  <si>
    <t>(8.7)</t>
    <phoneticPr fontId="2"/>
  </si>
  <si>
    <t>納税義務者１人当り
平均税額</t>
    <rPh sb="0" eb="2">
      <t>ノウゼイ</t>
    </rPh>
    <rPh sb="2" eb="4">
      <t>ギム</t>
    </rPh>
    <rPh sb="4" eb="5">
      <t>シャ</t>
    </rPh>
    <rPh sb="6" eb="7">
      <t>ニン</t>
    </rPh>
    <rPh sb="7" eb="8">
      <t>アタ</t>
    </rPh>
    <rPh sb="10" eb="12">
      <t>ヘイキン</t>
    </rPh>
    <rPh sb="12" eb="14">
      <t>ゼイガク</t>
    </rPh>
    <phoneticPr fontId="2"/>
  </si>
  <si>
    <t>納税義務者１社当り
平均税額</t>
    <rPh sb="0" eb="2">
      <t>ノウゼイ</t>
    </rPh>
    <rPh sb="2" eb="4">
      <t>ギム</t>
    </rPh>
    <rPh sb="4" eb="5">
      <t>シャ</t>
    </rPh>
    <rPh sb="6" eb="7">
      <t>シャ</t>
    </rPh>
    <rPh sb="7" eb="8">
      <t>アタ</t>
    </rPh>
    <rPh sb="10" eb="12">
      <t>ヘイキン</t>
    </rPh>
    <rPh sb="12" eb="14">
      <t>ゼイガク</t>
    </rPh>
    <phoneticPr fontId="2"/>
  </si>
  <si>
    <t>資料：資産税課(１月１日現在）</t>
    <rPh sb="9" eb="10">
      <t>ガツ</t>
    </rPh>
    <rPh sb="11" eb="12">
      <t>ニチ</t>
    </rPh>
    <rPh sb="12" eb="14">
      <t>ゲンザイ</t>
    </rPh>
    <phoneticPr fontId="2"/>
  </si>
  <si>
    <t>注）令和６年度は定額による特別控除（定額減税）の適用あり。</t>
    <phoneticPr fontId="2"/>
  </si>
  <si>
    <t>注）令和２年度より公営企業会計へ移行。</t>
    <rPh sb="0" eb="1">
      <t>チュウ</t>
    </rPh>
    <rPh sb="2" eb="4">
      <t>レイワ</t>
    </rPh>
    <rPh sb="5" eb="7">
      <t>ネンド</t>
    </rPh>
    <rPh sb="9" eb="11">
      <t>コウエイ</t>
    </rPh>
    <rPh sb="11" eb="13">
      <t>キギョウ</t>
    </rPh>
    <rPh sb="13" eb="15">
      <t>カイケイ</t>
    </rPh>
    <rPh sb="16" eb="18">
      <t>イコウ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</si>
</sst>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41" formatCode="_ * #,##0_ ;_ * \-#,##0_ ;_ * &quot;-&quot;_ ;_ @_ "/>
    <numFmt numFmtId="176" formatCode="#,##0;&quot;△ &quot;#,##0"/>
    <numFmt numFmtId="177" formatCode="#,##0.0;&quot;△ &quot;#,##0.0"/>
    <numFmt numFmtId="178" formatCode="#,##0.0_);[Red]\(#,##0.0\)"/>
    <numFmt numFmtId="179" formatCode="#,##0.0_);\(#,##0.0\)"/>
    <numFmt numFmtId="180" formatCode="0.0;&quot;△ &quot;0.0"/>
    <numFmt numFmtId="181" formatCode="0.000;&quot;△ &quot;0.000"/>
    <numFmt numFmtId="182" formatCode="0.0%"/>
    <numFmt numFmtId="183" formatCode="0.0000"/>
    <numFmt numFmtId="184" formatCode="0;&quot;△ &quot;0"/>
    <numFmt numFmtId="185" formatCode="#,##0.0000;[Red]\-#,##0.0000"/>
  </numFmts>
  <fonts count="4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2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0"/>
      <color indexed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6"/>
      <name val="ＭＳ Ｐゴシック"/>
      <family val="2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2"/>
      <color rgb="FF92D050"/>
      <name val="ＭＳ Ｐ明朝"/>
      <family val="1"/>
      <charset val="128"/>
    </font>
    <font>
      <b/>
      <sz val="8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b/>
      <sz val="10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u/>
      <sz val="11"/>
      <color rgb="FF0000FF"/>
      <name val="ＭＳ Ｐ明朝"/>
      <family val="1"/>
      <charset val="128"/>
    </font>
    <font>
      <b/>
      <sz val="8"/>
      <color rgb="FFFFFF00"/>
      <name val="ＭＳ Ｐ明朝"/>
      <family val="1"/>
      <charset val="128"/>
    </font>
    <font>
      <b/>
      <sz val="11"/>
      <color rgb="FFFFFF00"/>
      <name val="ＭＳ Ｐ明朝"/>
      <family val="1"/>
      <charset val="128"/>
    </font>
    <font>
      <b/>
      <sz val="13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2"/>
      <color theme="9" tint="0.39997558519241921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9.5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hair">
        <color theme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/>
      <bottom style="hair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6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5" fillId="0" borderId="0" xfId="0" applyFont="1"/>
    <xf numFmtId="0" fontId="3" fillId="0" borderId="0" xfId="0" applyFont="1" applyAlignment="1">
      <alignment vertical="center"/>
    </xf>
    <xf numFmtId="38" fontId="3" fillId="0" borderId="0" xfId="1" applyFont="1" applyFill="1" applyBorder="1" applyAlignment="1" applyProtection="1">
      <alignment horizontal="left" vertical="center"/>
    </xf>
    <xf numFmtId="176" fontId="6" fillId="0" borderId="2" xfId="1" applyNumberFormat="1" applyFont="1" applyFill="1" applyBorder="1" applyAlignment="1" applyProtection="1">
      <alignment vertical="center"/>
      <protection locked="0"/>
    </xf>
    <xf numFmtId="176" fontId="3" fillId="0" borderId="2" xfId="1" applyNumberFormat="1" applyFont="1" applyFill="1" applyBorder="1" applyAlignment="1" applyProtection="1">
      <alignment vertical="center"/>
      <protection locked="0"/>
    </xf>
    <xf numFmtId="38" fontId="3" fillId="0" borderId="3" xfId="1" applyFont="1" applyFill="1" applyBorder="1" applyAlignment="1" applyProtection="1">
      <alignment vertical="center"/>
    </xf>
    <xf numFmtId="176" fontId="6" fillId="0" borderId="0" xfId="1" applyNumberFormat="1" applyFont="1" applyFill="1" applyBorder="1" applyAlignment="1" applyProtection="1">
      <alignment vertical="center"/>
      <protection locked="0"/>
    </xf>
    <xf numFmtId="176" fontId="3" fillId="0" borderId="0" xfId="1" applyNumberFormat="1" applyFont="1" applyFill="1" applyBorder="1" applyAlignment="1" applyProtection="1">
      <alignment vertical="center"/>
      <protection locked="0"/>
    </xf>
    <xf numFmtId="38" fontId="3" fillId="0" borderId="4" xfId="1" applyFont="1" applyFill="1" applyBorder="1" applyAlignment="1" applyProtection="1">
      <alignment vertical="center"/>
    </xf>
    <xf numFmtId="176" fontId="7" fillId="0" borderId="5" xfId="0" applyNumberFormat="1" applyFont="1" applyBorder="1" applyAlignment="1">
      <alignment vertical="center"/>
    </xf>
    <xf numFmtId="38" fontId="7" fillId="0" borderId="6" xfId="1" applyFont="1" applyFill="1" applyBorder="1" applyAlignment="1">
      <alignment horizontal="center" vertical="center"/>
    </xf>
    <xf numFmtId="38" fontId="7" fillId="2" borderId="7" xfId="1" applyFont="1" applyFill="1" applyBorder="1" applyAlignment="1">
      <alignment horizontal="center" vertical="center"/>
    </xf>
    <xf numFmtId="38" fontId="7" fillId="2" borderId="8" xfId="1" applyFont="1" applyFill="1" applyBorder="1" applyAlignment="1">
      <alignment horizontal="center" vertical="center"/>
    </xf>
    <xf numFmtId="38" fontId="3" fillId="2" borderId="7" xfId="1" applyFont="1" applyFill="1" applyBorder="1" applyAlignment="1">
      <alignment horizontal="center" vertical="center"/>
    </xf>
    <xf numFmtId="38" fontId="3" fillId="2" borderId="8" xfId="1" applyFont="1" applyFill="1" applyBorder="1" applyAlignment="1">
      <alignment horizontal="center" vertical="center"/>
    </xf>
    <xf numFmtId="38" fontId="3" fillId="2" borderId="9" xfId="1" applyFont="1" applyFill="1" applyBorder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0" fontId="9" fillId="0" borderId="0" xfId="4" applyFont="1" applyAlignment="1" applyProtection="1">
      <alignment vertical="center"/>
    </xf>
    <xf numFmtId="38" fontId="10" fillId="0" borderId="0" xfId="1" applyFont="1" applyAlignment="1"/>
    <xf numFmtId="38" fontId="10" fillId="0" borderId="0" xfId="1" applyFont="1" applyAlignment="1">
      <alignment vertical="center"/>
    </xf>
    <xf numFmtId="0" fontId="3" fillId="0" borderId="0" xfId="0" applyFont="1"/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Alignment="1">
      <alignment vertical="center"/>
    </xf>
    <xf numFmtId="176" fontId="6" fillId="0" borderId="0" xfId="1" applyNumberFormat="1" applyFont="1" applyFill="1" applyBorder="1" applyAlignment="1" applyProtection="1">
      <alignment horizontal="right" vertical="center"/>
      <protection locked="0"/>
    </xf>
    <xf numFmtId="176" fontId="3" fillId="0" borderId="0" xfId="1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/>
    <xf numFmtId="176" fontId="7" fillId="0" borderId="5" xfId="1" applyNumberFormat="1" applyFont="1" applyFill="1" applyBorder="1" applyAlignment="1">
      <alignment vertical="center"/>
    </xf>
    <xf numFmtId="176" fontId="7" fillId="0" borderId="5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8" fontId="5" fillId="0" borderId="0" xfId="1" applyFont="1" applyBorder="1" applyAlignment="1">
      <alignment horizontal="right"/>
    </xf>
    <xf numFmtId="0" fontId="12" fillId="0" borderId="0" xfId="4" applyFont="1" applyFill="1" applyBorder="1" applyAlignment="1" applyProtection="1"/>
    <xf numFmtId="38" fontId="13" fillId="0" borderId="0" xfId="1" applyFont="1" applyAlignment="1">
      <alignment horizontal="left"/>
    </xf>
    <xf numFmtId="38" fontId="10" fillId="0" borderId="0" xfId="1" applyFont="1" applyAlignment="1">
      <alignment horizontal="centerContinuous"/>
    </xf>
    <xf numFmtId="0" fontId="12" fillId="0" borderId="0" xfId="4" applyFont="1" applyAlignment="1" applyProtection="1"/>
    <xf numFmtId="176" fontId="14" fillId="0" borderId="2" xfId="1" applyNumberFormat="1" applyFont="1" applyBorder="1" applyAlignment="1">
      <alignment vertical="center"/>
    </xf>
    <xf numFmtId="177" fontId="3" fillId="0" borderId="2" xfId="3" applyNumberFormat="1" applyFont="1" applyBorder="1" applyAlignment="1" applyProtection="1">
      <alignment vertical="center"/>
    </xf>
    <xf numFmtId="176" fontId="3" fillId="0" borderId="2" xfId="1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76" fontId="14" fillId="0" borderId="0" xfId="1" applyNumberFormat="1" applyFont="1" applyBorder="1" applyAlignment="1">
      <alignment vertical="center"/>
    </xf>
    <xf numFmtId="177" fontId="3" fillId="0" borderId="0" xfId="3" applyNumberFormat="1" applyFont="1" applyBorder="1" applyAlignment="1" applyProtection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7" fontId="15" fillId="0" borderId="5" xfId="3" applyNumberFormat="1" applyFont="1" applyBorder="1" applyAlignment="1" applyProtection="1">
      <alignment vertical="center"/>
    </xf>
    <xf numFmtId="176" fontId="15" fillId="0" borderId="5" xfId="1" applyNumberFormat="1" applyFont="1" applyBorder="1" applyAlignment="1">
      <alignment vertical="center"/>
    </xf>
    <xf numFmtId="177" fontId="7" fillId="0" borderId="5" xfId="3" applyNumberFormat="1" applyFont="1" applyBorder="1" applyAlignment="1" applyProtection="1">
      <alignment vertical="center"/>
    </xf>
    <xf numFmtId="178" fontId="7" fillId="2" borderId="7" xfId="1" applyNumberFormat="1" applyFont="1" applyFill="1" applyBorder="1" applyAlignment="1">
      <alignment horizontal="center" vertical="center"/>
    </xf>
    <xf numFmtId="178" fontId="7" fillId="2" borderId="8" xfId="1" applyNumberFormat="1" applyFont="1" applyFill="1" applyBorder="1" applyAlignment="1">
      <alignment horizontal="center" vertical="center"/>
    </xf>
    <xf numFmtId="178" fontId="3" fillId="2" borderId="8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178" fontId="3" fillId="0" borderId="0" xfId="1" applyNumberFormat="1" applyFont="1" applyAlignment="1">
      <alignment vertical="center"/>
    </xf>
    <xf numFmtId="178" fontId="3" fillId="0" borderId="2" xfId="5" applyNumberFormat="1" applyFont="1" applyFill="1" applyBorder="1" applyAlignment="1">
      <alignment vertical="center" shrinkToFit="1"/>
    </xf>
    <xf numFmtId="176" fontId="3" fillId="0" borderId="2" xfId="5" applyNumberFormat="1" applyFont="1" applyFill="1" applyBorder="1" applyAlignment="1">
      <alignment vertical="center" shrinkToFit="1"/>
    </xf>
    <xf numFmtId="178" fontId="3" fillId="0" borderId="2" xfId="5" applyNumberFormat="1" applyFont="1" applyBorder="1" applyAlignment="1">
      <alignment vertical="center" shrinkToFit="1"/>
    </xf>
    <xf numFmtId="176" fontId="3" fillId="0" borderId="2" xfId="5" applyNumberFormat="1" applyFont="1" applyBorder="1" applyAlignment="1">
      <alignment vertical="center" shrinkToFit="1"/>
    </xf>
    <xf numFmtId="178" fontId="3" fillId="0" borderId="3" xfId="1" applyNumberFormat="1" applyFont="1" applyBorder="1" applyAlignment="1">
      <alignment vertical="center"/>
    </xf>
    <xf numFmtId="178" fontId="3" fillId="0" borderId="0" xfId="5" applyNumberFormat="1" applyFont="1" applyFill="1" applyBorder="1" applyAlignment="1">
      <alignment vertical="center" shrinkToFit="1"/>
    </xf>
    <xf numFmtId="176" fontId="3" fillId="0" borderId="0" xfId="5" applyNumberFormat="1" applyFont="1" applyFill="1" applyBorder="1" applyAlignment="1">
      <alignment vertical="center" shrinkToFit="1"/>
    </xf>
    <xf numFmtId="178" fontId="3" fillId="0" borderId="0" xfId="5" applyNumberFormat="1" applyFont="1" applyBorder="1" applyAlignment="1">
      <alignment vertical="center" shrinkToFit="1"/>
    </xf>
    <xf numFmtId="176" fontId="3" fillId="0" borderId="0" xfId="5" applyNumberFormat="1" applyFont="1" applyBorder="1" applyAlignment="1">
      <alignment vertical="center" shrinkToFit="1"/>
    </xf>
    <xf numFmtId="178" fontId="3" fillId="0" borderId="4" xfId="1" applyNumberFormat="1" applyFont="1" applyBorder="1" applyAlignment="1">
      <alignment vertical="center"/>
    </xf>
    <xf numFmtId="176" fontId="17" fillId="0" borderId="0" xfId="5" applyNumberFormat="1" applyFont="1" applyBorder="1" applyAlignment="1">
      <alignment horizontal="right" vertical="center" shrinkToFit="1"/>
    </xf>
    <xf numFmtId="176" fontId="3" fillId="0" borderId="0" xfId="5" applyNumberFormat="1" applyFont="1" applyBorder="1" applyAlignment="1">
      <alignment horizontal="right" vertical="center" shrinkToFit="1"/>
    </xf>
    <xf numFmtId="176" fontId="3" fillId="0" borderId="0" xfId="1" applyNumberFormat="1" applyFont="1" applyBorder="1" applyAlignment="1">
      <alignment horizontal="right" vertical="center" shrinkToFit="1"/>
    </xf>
    <xf numFmtId="0" fontId="19" fillId="0" borderId="0" xfId="0" applyFont="1"/>
    <xf numFmtId="179" fontId="15" fillId="0" borderId="12" xfId="5" applyNumberFormat="1" applyFont="1" applyFill="1" applyBorder="1" applyAlignment="1">
      <alignment vertical="center" shrinkToFit="1"/>
    </xf>
    <xf numFmtId="176" fontId="15" fillId="0" borderId="12" xfId="5" applyNumberFormat="1" applyFont="1" applyFill="1" applyBorder="1" applyAlignment="1">
      <alignment vertical="center" shrinkToFit="1"/>
    </xf>
    <xf numFmtId="179" fontId="7" fillId="0" borderId="12" xfId="5" applyNumberFormat="1" applyFont="1" applyFill="1" applyBorder="1" applyAlignment="1">
      <alignment vertical="center" shrinkToFit="1"/>
    </xf>
    <xf numFmtId="176" fontId="7" fillId="0" borderId="12" xfId="5" applyNumberFormat="1" applyFont="1" applyFill="1" applyBorder="1" applyAlignment="1">
      <alignment vertical="center" shrinkToFit="1"/>
    </xf>
    <xf numFmtId="179" fontId="7" fillId="0" borderId="12" xfId="1" applyNumberFormat="1" applyFont="1" applyBorder="1" applyAlignment="1">
      <alignment vertical="center" shrinkToFit="1"/>
    </xf>
    <xf numFmtId="176" fontId="7" fillId="0" borderId="12" xfId="1" applyNumberFormat="1" applyFont="1" applyBorder="1" applyAlignment="1">
      <alignment vertical="center" shrinkToFit="1"/>
    </xf>
    <xf numFmtId="178" fontId="7" fillId="0" borderId="13" xfId="1" applyNumberFormat="1" applyFont="1" applyBorder="1" applyAlignment="1">
      <alignment vertical="center"/>
    </xf>
    <xf numFmtId="176" fontId="17" fillId="0" borderId="11" xfId="5" applyNumberFormat="1" applyFont="1" applyFill="1" applyBorder="1" applyAlignment="1">
      <alignment horizontal="right" vertical="center" shrinkToFit="1"/>
    </xf>
    <xf numFmtId="176" fontId="3" fillId="0" borderId="2" xfId="5" applyNumberFormat="1" applyFont="1" applyFill="1" applyBorder="1" applyAlignment="1">
      <alignment horizontal="right" vertical="center" shrinkToFit="1"/>
    </xf>
    <xf numFmtId="178" fontId="3" fillId="0" borderId="14" xfId="1" applyNumberFormat="1" applyFont="1" applyBorder="1" applyAlignment="1">
      <alignment vertical="center"/>
    </xf>
    <xf numFmtId="176" fontId="3" fillId="0" borderId="0" xfId="5" quotePrefix="1" applyNumberFormat="1" applyFont="1" applyBorder="1" applyAlignment="1">
      <alignment horizontal="right" vertical="center" shrinkToFit="1"/>
    </xf>
    <xf numFmtId="178" fontId="3" fillId="0" borderId="15" xfId="1" applyNumberFormat="1" applyFont="1" applyBorder="1" applyAlignment="1">
      <alignment vertical="center"/>
    </xf>
    <xf numFmtId="179" fontId="3" fillId="0" borderId="0" xfId="5" quotePrefix="1" applyNumberFormat="1" applyFont="1" applyFill="1" applyBorder="1" applyAlignment="1">
      <alignment horizontal="right" vertical="center" shrinkToFit="1"/>
    </xf>
    <xf numFmtId="176" fontId="3" fillId="0" borderId="0" xfId="5" quotePrefix="1" applyNumberFormat="1" applyFont="1" applyFill="1" applyBorder="1" applyAlignment="1">
      <alignment horizontal="right" vertical="center" shrinkToFit="1"/>
    </xf>
    <xf numFmtId="179" fontId="3" fillId="0" borderId="0" xfId="5" quotePrefix="1" applyNumberFormat="1" applyFont="1" applyBorder="1" applyAlignment="1">
      <alignment horizontal="right" vertical="center" shrinkToFit="1"/>
    </xf>
    <xf numFmtId="178" fontId="3" fillId="0" borderId="15" xfId="1" applyNumberFormat="1" applyFont="1" applyBorder="1" applyAlignment="1">
      <alignment horizontal="left" vertical="center"/>
    </xf>
    <xf numFmtId="178" fontId="3" fillId="0" borderId="16" xfId="5" applyNumberFormat="1" applyFont="1" applyFill="1" applyBorder="1" applyAlignment="1">
      <alignment vertical="center" shrinkToFit="1"/>
    </xf>
    <xf numFmtId="176" fontId="3" fillId="0" borderId="16" xfId="5" applyNumberFormat="1" applyFont="1" applyFill="1" applyBorder="1" applyAlignment="1">
      <alignment vertical="center" shrinkToFit="1"/>
    </xf>
    <xf numFmtId="178" fontId="3" fillId="0" borderId="16" xfId="5" applyNumberFormat="1" applyFont="1" applyBorder="1" applyAlignment="1">
      <alignment vertical="center" shrinkToFit="1"/>
    </xf>
    <xf numFmtId="176" fontId="3" fillId="0" borderId="16" xfId="5" applyNumberFormat="1" applyFont="1" applyBorder="1" applyAlignment="1">
      <alignment vertical="center" shrinkToFit="1"/>
    </xf>
    <xf numFmtId="178" fontId="3" fillId="0" borderId="17" xfId="1" applyNumberFormat="1" applyFont="1" applyBorder="1" applyAlignment="1">
      <alignment vertical="center"/>
    </xf>
    <xf numFmtId="178" fontId="15" fillId="0" borderId="12" xfId="5" applyNumberFormat="1" applyFont="1" applyFill="1" applyBorder="1" applyAlignment="1">
      <alignment vertical="center" shrinkToFit="1"/>
    </xf>
    <xf numFmtId="178" fontId="7" fillId="0" borderId="5" xfId="5" applyNumberFormat="1" applyFont="1" applyFill="1" applyBorder="1" applyAlignment="1">
      <alignment vertical="center" shrinkToFit="1"/>
    </xf>
    <xf numFmtId="176" fontId="7" fillId="0" borderId="5" xfId="5" applyNumberFormat="1" applyFont="1" applyFill="1" applyBorder="1" applyAlignment="1">
      <alignment vertical="center" shrinkToFit="1"/>
    </xf>
    <xf numFmtId="176" fontId="7" fillId="0" borderId="5" xfId="1" applyNumberFormat="1" applyFont="1" applyFill="1" applyBorder="1" applyAlignment="1">
      <alignment vertical="center" shrinkToFit="1"/>
    </xf>
    <xf numFmtId="178" fontId="7" fillId="0" borderId="5" xfId="1" applyNumberFormat="1" applyFont="1" applyBorder="1" applyAlignment="1">
      <alignment vertical="center" shrinkToFit="1"/>
    </xf>
    <xf numFmtId="176" fontId="7" fillId="0" borderId="5" xfId="1" applyNumberFormat="1" applyFont="1" applyBorder="1" applyAlignment="1">
      <alignment vertical="center" shrinkToFit="1"/>
    </xf>
    <xf numFmtId="178" fontId="7" fillId="0" borderId="18" xfId="1" applyNumberFormat="1" applyFont="1" applyBorder="1" applyAlignment="1">
      <alignment vertical="center"/>
    </xf>
    <xf numFmtId="179" fontId="6" fillId="0" borderId="0" xfId="5" quotePrefix="1" applyNumberFormat="1" applyFont="1" applyFill="1" applyBorder="1" applyAlignment="1">
      <alignment horizontal="right" vertical="center" shrinkToFit="1"/>
    </xf>
    <xf numFmtId="176" fontId="6" fillId="0" borderId="0" xfId="1" quotePrefix="1" applyNumberFormat="1" applyFont="1" applyFill="1" applyBorder="1" applyAlignment="1">
      <alignment horizontal="right" vertical="center" shrinkToFit="1"/>
    </xf>
    <xf numFmtId="178" fontId="3" fillId="0" borderId="4" xfId="1" applyNumberFormat="1" applyFont="1" applyBorder="1" applyAlignment="1">
      <alignment horizontal="left" vertical="center"/>
    </xf>
    <xf numFmtId="178" fontId="15" fillId="0" borderId="19" xfId="5" applyNumberFormat="1" applyFont="1" applyFill="1" applyBorder="1" applyAlignment="1">
      <alignment vertical="center" shrinkToFit="1"/>
    </xf>
    <xf numFmtId="176" fontId="15" fillId="0" borderId="19" xfId="5" applyNumberFormat="1" applyFont="1" applyFill="1" applyBorder="1" applyAlignment="1">
      <alignment vertical="center" shrinkToFit="1"/>
    </xf>
    <xf numFmtId="178" fontId="7" fillId="0" borderId="19" xfId="5" applyNumberFormat="1" applyFont="1" applyFill="1" applyBorder="1" applyAlignment="1">
      <alignment vertical="center" shrinkToFit="1"/>
    </xf>
    <xf numFmtId="176" fontId="7" fillId="0" borderId="19" xfId="5" applyNumberFormat="1" applyFont="1" applyFill="1" applyBorder="1" applyAlignment="1">
      <alignment vertical="center" shrinkToFit="1"/>
    </xf>
    <xf numFmtId="178" fontId="7" fillId="0" borderId="19" xfId="1" applyNumberFormat="1" applyFont="1" applyBorder="1" applyAlignment="1">
      <alignment vertical="center" shrinkToFit="1"/>
    </xf>
    <xf numFmtId="176" fontId="7" fillId="0" borderId="19" xfId="1" applyNumberFormat="1" applyFont="1" applyBorder="1" applyAlignment="1">
      <alignment vertical="center" shrinkToFit="1"/>
    </xf>
    <xf numFmtId="178" fontId="7" fillId="0" borderId="20" xfId="1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78" fontId="15" fillId="0" borderId="10" xfId="5" applyNumberFormat="1" applyFont="1" applyFill="1" applyBorder="1" applyAlignment="1">
      <alignment vertical="center" shrinkToFit="1"/>
    </xf>
    <xf numFmtId="176" fontId="15" fillId="0" borderId="10" xfId="5" applyNumberFormat="1" applyFont="1" applyFill="1" applyBorder="1" applyAlignment="1">
      <alignment horizontal="right" vertical="center" shrinkToFit="1"/>
    </xf>
    <xf numFmtId="178" fontId="7" fillId="0" borderId="10" xfId="5" applyNumberFormat="1" applyFont="1" applyFill="1" applyBorder="1" applyAlignment="1">
      <alignment vertical="center" shrinkToFit="1"/>
    </xf>
    <xf numFmtId="176" fontId="7" fillId="0" borderId="10" xfId="5" applyNumberFormat="1" applyFont="1" applyFill="1" applyBorder="1" applyAlignment="1">
      <alignment horizontal="right" vertical="center" shrinkToFit="1"/>
    </xf>
    <xf numFmtId="178" fontId="7" fillId="0" borderId="10" xfId="1" applyNumberFormat="1" applyFont="1" applyBorder="1" applyAlignment="1">
      <alignment vertical="center" shrinkToFit="1"/>
    </xf>
    <xf numFmtId="176" fontId="7" fillId="0" borderId="10" xfId="1" applyNumberFormat="1" applyFont="1" applyBorder="1" applyAlignment="1">
      <alignment horizontal="right" vertical="center" shrinkToFit="1"/>
    </xf>
    <xf numFmtId="178" fontId="5" fillId="0" borderId="0" xfId="1" applyNumberFormat="1" applyFont="1" applyAlignment="1">
      <alignment horizontal="right"/>
    </xf>
    <xf numFmtId="0" fontId="9" fillId="0" borderId="0" xfId="4" applyFont="1" applyAlignment="1" applyProtection="1"/>
    <xf numFmtId="178" fontId="5" fillId="0" borderId="0" xfId="1" applyNumberFormat="1" applyFont="1" applyAlignment="1"/>
    <xf numFmtId="178" fontId="10" fillId="0" borderId="0" xfId="1" applyNumberFormat="1" applyFont="1" applyAlignment="1"/>
    <xf numFmtId="178" fontId="10" fillId="0" borderId="0" xfId="1" applyNumberFormat="1" applyFont="1" applyAlignment="1">
      <alignment vertical="center"/>
    </xf>
    <xf numFmtId="0" fontId="21" fillId="0" borderId="0" xfId="0" applyFont="1"/>
    <xf numFmtId="177" fontId="3" fillId="0" borderId="2" xfId="6" applyNumberFormat="1" applyFont="1" applyBorder="1" applyAlignment="1">
      <alignment vertical="center"/>
    </xf>
    <xf numFmtId="177" fontId="15" fillId="0" borderId="0" xfId="6" applyNumberFormat="1" applyFont="1" applyAlignment="1">
      <alignment vertical="center"/>
    </xf>
    <xf numFmtId="177" fontId="3" fillId="0" borderId="0" xfId="6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76" fontId="15" fillId="0" borderId="0" xfId="6" applyNumberFormat="1" applyFont="1" applyAlignment="1">
      <alignment vertical="center"/>
    </xf>
    <xf numFmtId="176" fontId="3" fillId="0" borderId="0" xfId="6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5" applyNumberFormat="1" applyFont="1" applyFill="1" applyBorder="1" applyAlignment="1">
      <alignment horizontal="right" vertical="center"/>
    </xf>
    <xf numFmtId="176" fontId="3" fillId="0" borderId="16" xfId="6" applyNumberFormat="1" applyFont="1" applyBorder="1" applyAlignment="1">
      <alignment vertical="center"/>
    </xf>
    <xf numFmtId="176" fontId="3" fillId="0" borderId="12" xfId="6" applyNumberFormat="1" applyFont="1" applyBorder="1" applyAlignment="1">
      <alignment vertical="center"/>
    </xf>
    <xf numFmtId="180" fontId="3" fillId="0" borderId="0" xfId="6" applyNumberFormat="1" applyFont="1" applyAlignment="1">
      <alignment vertical="center"/>
    </xf>
    <xf numFmtId="180" fontId="3" fillId="0" borderId="0" xfId="5" applyNumberFormat="1" applyFont="1" applyBorder="1" applyAlignment="1">
      <alignment horizontal="right" vertical="center"/>
    </xf>
    <xf numFmtId="180" fontId="3" fillId="0" borderId="0" xfId="1" applyNumberFormat="1" applyFont="1" applyBorder="1" applyAlignment="1">
      <alignment horizontal="right" vertical="center"/>
    </xf>
    <xf numFmtId="180" fontId="3" fillId="0" borderId="16" xfId="6" applyNumberFormat="1" applyFont="1" applyBorder="1" applyAlignment="1">
      <alignment horizontal="right" vertical="center"/>
    </xf>
    <xf numFmtId="181" fontId="3" fillId="0" borderId="12" xfId="6" applyNumberFormat="1" applyFont="1" applyBorder="1" applyAlignment="1">
      <alignment horizontal="right" vertical="center"/>
    </xf>
    <xf numFmtId="176" fontId="3" fillId="0" borderId="0" xfId="6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15" fillId="0" borderId="0" xfId="5" applyNumberFormat="1" applyFont="1" applyFill="1" applyBorder="1" applyAlignment="1">
      <alignment vertical="center"/>
    </xf>
    <xf numFmtId="176" fontId="3" fillId="0" borderId="0" xfId="5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176" fontId="3" fillId="0" borderId="0" xfId="1" applyNumberFormat="1" applyFont="1" applyBorder="1" applyAlignment="1">
      <alignment horizontal="right" vertical="center"/>
    </xf>
    <xf numFmtId="176" fontId="3" fillId="0" borderId="2" xfId="5" applyNumberFormat="1" applyFont="1" applyBorder="1" applyAlignment="1">
      <alignment vertical="center"/>
    </xf>
    <xf numFmtId="176" fontId="3" fillId="0" borderId="3" xfId="1" applyNumberFormat="1" applyFont="1" applyBorder="1" applyAlignment="1">
      <alignment horizontal="center" vertical="center"/>
    </xf>
    <xf numFmtId="176" fontId="3" fillId="0" borderId="0" xfId="5" applyNumberFormat="1" applyFont="1" applyBorder="1" applyAlignment="1">
      <alignment vertical="center"/>
    </xf>
    <xf numFmtId="176" fontId="3" fillId="0" borderId="4" xfId="1" applyNumberFormat="1" applyFont="1" applyFill="1" applyBorder="1" applyAlignment="1">
      <alignment horizontal="center" vertical="center"/>
    </xf>
    <xf numFmtId="176" fontId="3" fillId="0" borderId="0" xfId="1" applyNumberFormat="1" applyFont="1" applyBorder="1" applyAlignment="1">
      <alignment vertical="center"/>
    </xf>
    <xf numFmtId="176" fontId="3" fillId="0" borderId="16" xfId="5" applyNumberFormat="1" applyFont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center" vertical="center"/>
    </xf>
    <xf numFmtId="176" fontId="3" fillId="0" borderId="12" xfId="5" applyNumberFormat="1" applyFont="1" applyBorder="1" applyAlignment="1">
      <alignment vertical="center"/>
    </xf>
    <xf numFmtId="176" fontId="3" fillId="0" borderId="12" xfId="1" applyNumberFormat="1" applyFont="1" applyBorder="1" applyAlignment="1">
      <alignment vertical="center"/>
    </xf>
    <xf numFmtId="176" fontId="3" fillId="0" borderId="24" xfId="1" applyNumberFormat="1" applyFont="1" applyFill="1" applyBorder="1" applyAlignment="1">
      <alignment horizontal="center" vertical="center"/>
    </xf>
    <xf numFmtId="176" fontId="3" fillId="0" borderId="4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176" fontId="3" fillId="0" borderId="0" xfId="1" applyNumberFormat="1" applyFont="1" applyAlignment="1">
      <alignment horizontal="right" vertical="center"/>
    </xf>
    <xf numFmtId="176" fontId="3" fillId="0" borderId="0" xfId="1" applyNumberFormat="1" applyFont="1" applyAlignment="1">
      <alignment vertical="center"/>
    </xf>
    <xf numFmtId="176" fontId="23" fillId="0" borderId="0" xfId="1" applyNumberFormat="1" applyFont="1" applyAlignment="1">
      <alignment horizontal="center"/>
    </xf>
    <xf numFmtId="176" fontId="10" fillId="0" borderId="0" xfId="1" applyNumberFormat="1" applyFont="1" applyAlignment="1">
      <alignment vertical="center"/>
    </xf>
    <xf numFmtId="176" fontId="7" fillId="0" borderId="2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7" fillId="0" borderId="0" xfId="0" applyNumberFormat="1" applyFont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21" fillId="0" borderId="4" xfId="0" applyFont="1" applyBorder="1" applyAlignment="1">
      <alignment vertical="center" shrinkToFit="1"/>
    </xf>
    <xf numFmtId="176" fontId="3" fillId="0" borderId="0" xfId="0" applyNumberFormat="1" applyFont="1" applyAlignment="1">
      <alignment horizontal="right" vertical="center" shrinkToFit="1"/>
    </xf>
    <xf numFmtId="0" fontId="26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7" fillId="0" borderId="0" xfId="4" applyFont="1" applyAlignment="1" applyProtection="1">
      <alignment vertical="center"/>
    </xf>
    <xf numFmtId="0" fontId="10" fillId="0" borderId="0" xfId="0" applyFont="1" applyAlignment="1">
      <alignment horizontal="center"/>
    </xf>
    <xf numFmtId="0" fontId="28" fillId="0" borderId="0" xfId="0" applyFont="1" applyAlignment="1">
      <alignment horizontal="left" vertical="top" wrapText="1"/>
    </xf>
    <xf numFmtId="176" fontId="3" fillId="0" borderId="2" xfId="1" applyNumberFormat="1" applyFont="1" applyBorder="1" applyAlignment="1">
      <alignment horizontal="right" vertical="center" shrinkToFit="1"/>
    </xf>
    <xf numFmtId="176" fontId="5" fillId="0" borderId="0" xfId="0" applyNumberFormat="1" applyFont="1"/>
    <xf numFmtId="176" fontId="11" fillId="0" borderId="0" xfId="0" applyNumberFormat="1" applyFont="1"/>
    <xf numFmtId="0" fontId="7" fillId="0" borderId="4" xfId="0" applyFont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right" vertical="center" shrinkToFit="1"/>
    </xf>
    <xf numFmtId="176" fontId="3" fillId="0" borderId="0" xfId="1" applyNumberFormat="1" applyFont="1" applyFill="1" applyBorder="1" applyAlignment="1">
      <alignment horizontal="right" vertical="center" shrinkToFit="1"/>
    </xf>
    <xf numFmtId="0" fontId="28" fillId="0" borderId="0" xfId="0" applyFont="1"/>
    <xf numFmtId="176" fontId="7" fillId="0" borderId="0" xfId="0" applyNumberFormat="1" applyFont="1" applyAlignment="1">
      <alignment horizontal="right" vertical="center" shrinkToFit="1"/>
    </xf>
    <xf numFmtId="38" fontId="24" fillId="0" borderId="0" xfId="1" applyFont="1" applyAlignment="1">
      <alignment vertical="center"/>
    </xf>
    <xf numFmtId="177" fontId="6" fillId="0" borderId="2" xfId="0" applyNumberFormat="1" applyFont="1" applyBorder="1" applyAlignment="1">
      <alignment vertical="center"/>
    </xf>
    <xf numFmtId="176" fontId="6" fillId="0" borderId="2" xfId="1" applyNumberFormat="1" applyFont="1" applyBorder="1" applyAlignment="1">
      <alignment vertical="center"/>
    </xf>
    <xf numFmtId="177" fontId="3" fillId="0" borderId="0" xfId="5" applyNumberFormat="1" applyFont="1" applyAlignment="1">
      <alignment vertical="center"/>
    </xf>
    <xf numFmtId="176" fontId="3" fillId="0" borderId="0" xfId="5" applyNumberFormat="1" applyFont="1" applyAlignment="1">
      <alignment vertical="center"/>
    </xf>
    <xf numFmtId="177" fontId="7" fillId="0" borderId="0" xfId="5" applyNumberFormat="1" applyFont="1" applyAlignment="1">
      <alignment vertical="center"/>
    </xf>
    <xf numFmtId="176" fontId="7" fillId="0" borderId="0" xfId="5" applyNumberFormat="1" applyFont="1" applyAlignment="1">
      <alignment vertical="center"/>
    </xf>
    <xf numFmtId="177" fontId="7" fillId="0" borderId="0" xfId="6" applyNumberFormat="1" applyFont="1" applyAlignment="1">
      <alignment vertical="center"/>
    </xf>
    <xf numFmtId="0" fontId="7" fillId="0" borderId="4" xfId="0" applyFont="1" applyBorder="1" applyAlignment="1">
      <alignment vertical="center"/>
    </xf>
    <xf numFmtId="177" fontId="24" fillId="0" borderId="0" xfId="5" applyNumberFormat="1" applyFont="1" applyAlignment="1">
      <alignment vertical="center"/>
    </xf>
    <xf numFmtId="176" fontId="24" fillId="0" borderId="0" xfId="5" applyNumberFormat="1" applyFont="1" applyAlignment="1">
      <alignment vertical="center"/>
    </xf>
    <xf numFmtId="176" fontId="3" fillId="0" borderId="0" xfId="5" applyNumberFormat="1" applyFont="1" applyAlignment="1">
      <alignment horizontal="right" vertical="center"/>
    </xf>
    <xf numFmtId="177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176" fontId="31" fillId="0" borderId="0" xfId="6" applyNumberFormat="1" applyFont="1" applyAlignment="1">
      <alignment vertical="center"/>
    </xf>
    <xf numFmtId="176" fontId="16" fillId="0" borderId="0" xfId="6" applyNumberFormat="1" applyFont="1" applyAlignment="1">
      <alignment vertical="center"/>
    </xf>
    <xf numFmtId="0" fontId="16" fillId="0" borderId="4" xfId="0" applyFont="1" applyBorder="1" applyAlignment="1">
      <alignment horizontal="center" vertical="center"/>
    </xf>
    <xf numFmtId="177" fontId="3" fillId="0" borderId="0" xfId="7" applyNumberFormat="1" applyFont="1" applyAlignment="1">
      <alignment vertical="center"/>
    </xf>
    <xf numFmtId="0" fontId="3" fillId="2" borderId="9" xfId="0" applyFont="1" applyFill="1" applyBorder="1" applyAlignment="1">
      <alignment horizontal="centerContinuous" vertical="center"/>
    </xf>
    <xf numFmtId="0" fontId="33" fillId="0" borderId="0" xfId="6" applyFont="1"/>
    <xf numFmtId="0" fontId="33" fillId="4" borderId="0" xfId="6" applyFont="1" applyFill="1"/>
    <xf numFmtId="0" fontId="17" fillId="0" borderId="0" xfId="6" applyFont="1" applyAlignment="1">
      <alignment vertical="center"/>
    </xf>
    <xf numFmtId="180" fontId="17" fillId="0" borderId="0" xfId="6" applyNumberFormat="1" applyFont="1" applyAlignment="1">
      <alignment vertical="center"/>
    </xf>
    <xf numFmtId="38" fontId="17" fillId="0" borderId="0" xfId="5" applyFont="1" applyAlignment="1">
      <alignment vertical="center"/>
    </xf>
    <xf numFmtId="177" fontId="14" fillId="0" borderId="2" xfId="6" applyNumberFormat="1" applyFont="1" applyBorder="1" applyAlignment="1">
      <alignment vertical="center"/>
    </xf>
    <xf numFmtId="176" fontId="14" fillId="0" borderId="2" xfId="5" applyNumberFormat="1" applyFont="1" applyBorder="1" applyAlignment="1">
      <alignment vertical="center"/>
    </xf>
    <xf numFmtId="177" fontId="17" fillId="0" borderId="2" xfId="6" applyNumberFormat="1" applyFont="1" applyBorder="1" applyAlignment="1">
      <alignment vertical="center"/>
    </xf>
    <xf numFmtId="176" fontId="17" fillId="0" borderId="2" xfId="5" applyNumberFormat="1" applyFont="1" applyBorder="1" applyAlignment="1">
      <alignment vertical="center"/>
    </xf>
    <xf numFmtId="176" fontId="17" fillId="0" borderId="2" xfId="6" applyNumberFormat="1" applyFont="1" applyBorder="1" applyAlignment="1">
      <alignment vertical="center"/>
    </xf>
    <xf numFmtId="0" fontId="17" fillId="0" borderId="3" xfId="6" applyFont="1" applyBorder="1" applyAlignment="1">
      <alignment vertical="center"/>
    </xf>
    <xf numFmtId="182" fontId="14" fillId="0" borderId="0" xfId="5" applyNumberFormat="1" applyFont="1" applyBorder="1" applyAlignment="1">
      <alignment horizontal="right" vertical="center"/>
    </xf>
    <xf numFmtId="180" fontId="14" fillId="0" borderId="0" xfId="5" applyNumberFormat="1" applyFont="1" applyAlignment="1">
      <alignment horizontal="right" vertical="center"/>
    </xf>
    <xf numFmtId="176" fontId="14" fillId="0" borderId="0" xfId="5" applyNumberFormat="1" applyFont="1" applyFill="1" applyBorder="1" applyAlignment="1">
      <alignment vertical="center"/>
    </xf>
    <xf numFmtId="180" fontId="17" fillId="0" borderId="0" xfId="5" applyNumberFormat="1" applyFont="1" applyAlignment="1">
      <alignment horizontal="right" vertical="center"/>
    </xf>
    <xf numFmtId="176" fontId="17" fillId="0" borderId="0" xfId="5" applyNumberFormat="1" applyFont="1" applyFill="1" applyAlignment="1">
      <alignment vertical="center"/>
    </xf>
    <xf numFmtId="176" fontId="17" fillId="0" borderId="0" xfId="5" applyNumberFormat="1" applyFont="1" applyAlignment="1">
      <alignment horizontal="right" vertical="center"/>
    </xf>
    <xf numFmtId="176" fontId="17" fillId="0" borderId="0" xfId="5" applyNumberFormat="1" applyFont="1" applyAlignment="1">
      <alignment vertical="center"/>
    </xf>
    <xf numFmtId="0" fontId="17" fillId="0" borderId="4" xfId="6" applyFont="1" applyBorder="1" applyAlignment="1">
      <alignment vertical="center"/>
    </xf>
    <xf numFmtId="0" fontId="34" fillId="0" borderId="0" xfId="6" applyFont="1"/>
    <xf numFmtId="182" fontId="15" fillId="0" borderId="0" xfId="5" applyNumberFormat="1" applyFont="1" applyBorder="1" applyAlignment="1">
      <alignment horizontal="right" vertical="center"/>
    </xf>
    <xf numFmtId="180" fontId="15" fillId="0" borderId="0" xfId="5" applyNumberFormat="1" applyFont="1" applyAlignment="1">
      <alignment horizontal="right" vertical="center"/>
    </xf>
    <xf numFmtId="176" fontId="15" fillId="0" borderId="0" xfId="5" applyNumberFormat="1" applyFont="1" applyFill="1" applyAlignment="1">
      <alignment vertical="center"/>
    </xf>
    <xf numFmtId="176" fontId="15" fillId="0" borderId="0" xfId="5" applyNumberFormat="1" applyFont="1" applyAlignment="1">
      <alignment horizontal="right" vertical="center"/>
    </xf>
    <xf numFmtId="176" fontId="15" fillId="0" borderId="0" xfId="5" applyNumberFormat="1" applyFont="1" applyAlignment="1">
      <alignment vertical="center"/>
    </xf>
    <xf numFmtId="0" fontId="15" fillId="0" borderId="4" xfId="6" applyFont="1" applyBorder="1" applyAlignment="1">
      <alignment vertical="center"/>
    </xf>
    <xf numFmtId="182" fontId="14" fillId="0" borderId="0" xfId="6" applyNumberFormat="1" applyFont="1" applyAlignment="1">
      <alignment vertical="center"/>
    </xf>
    <xf numFmtId="176" fontId="14" fillId="0" borderId="0" xfId="5" applyNumberFormat="1" applyFont="1" applyFill="1" applyAlignment="1">
      <alignment vertical="center"/>
    </xf>
    <xf numFmtId="177" fontId="14" fillId="0" borderId="0" xfId="6" applyNumberFormat="1" applyFont="1" applyAlignment="1">
      <alignment vertical="center"/>
    </xf>
    <xf numFmtId="177" fontId="17" fillId="0" borderId="0" xfId="8" applyNumberFormat="1" applyFont="1" applyAlignment="1">
      <alignment vertical="center"/>
    </xf>
    <xf numFmtId="182" fontId="17" fillId="0" borderId="0" xfId="5" applyNumberFormat="1" applyFont="1" applyAlignment="1">
      <alignment horizontal="right" vertical="center"/>
    </xf>
    <xf numFmtId="177" fontId="17" fillId="0" borderId="0" xfId="6" applyNumberFormat="1" applyFont="1" applyAlignment="1">
      <alignment vertical="center"/>
    </xf>
    <xf numFmtId="176" fontId="17" fillId="0" borderId="0" xfId="6" applyNumberFormat="1" applyFont="1" applyAlignment="1">
      <alignment vertical="center"/>
    </xf>
    <xf numFmtId="0" fontId="33" fillId="0" borderId="0" xfId="6" applyFont="1" applyAlignment="1">
      <alignment horizontal="center" vertical="center"/>
    </xf>
    <xf numFmtId="177" fontId="14" fillId="0" borderId="0" xfId="6" applyNumberFormat="1" applyFont="1" applyAlignment="1">
      <alignment horizontal="center" vertical="center"/>
    </xf>
    <xf numFmtId="176" fontId="14" fillId="0" borderId="0" xfId="6" applyNumberFormat="1" applyFont="1" applyAlignment="1">
      <alignment horizontal="center" vertical="center"/>
    </xf>
    <xf numFmtId="177" fontId="17" fillId="0" borderId="0" xfId="6" applyNumberFormat="1" applyFont="1" applyAlignment="1">
      <alignment horizontal="center" vertical="center"/>
    </xf>
    <xf numFmtId="176" fontId="17" fillId="0" borderId="0" xfId="6" applyNumberFormat="1" applyFont="1" applyAlignment="1">
      <alignment horizontal="center" vertical="center"/>
    </xf>
    <xf numFmtId="0" fontId="17" fillId="0" borderId="6" xfId="6" applyFont="1" applyBorder="1" applyAlignment="1">
      <alignment horizontal="center" vertical="center"/>
    </xf>
    <xf numFmtId="38" fontId="15" fillId="2" borderId="7" xfId="5" applyFont="1" applyFill="1" applyBorder="1" applyAlignment="1">
      <alignment horizontal="center" vertical="center"/>
    </xf>
    <xf numFmtId="38" fontId="15" fillId="2" borderId="8" xfId="5" applyFont="1" applyFill="1" applyBorder="1" applyAlignment="1">
      <alignment horizontal="center" vertical="center"/>
    </xf>
    <xf numFmtId="38" fontId="17" fillId="3" borderId="7" xfId="5" applyFont="1" applyFill="1" applyBorder="1" applyAlignment="1">
      <alignment horizontal="center" vertical="center"/>
    </xf>
    <xf numFmtId="38" fontId="17" fillId="2" borderId="8" xfId="5" applyFont="1" applyFill="1" applyBorder="1" applyAlignment="1">
      <alignment horizontal="center" vertical="center"/>
    </xf>
    <xf numFmtId="38" fontId="17" fillId="3" borderId="10" xfId="5" applyFont="1" applyFill="1" applyBorder="1" applyAlignment="1">
      <alignment horizontal="center" vertical="center"/>
    </xf>
    <xf numFmtId="38" fontId="17" fillId="2" borderId="9" xfId="5" applyFont="1" applyFill="1" applyBorder="1" applyAlignment="1">
      <alignment horizontal="center" vertical="center"/>
    </xf>
    <xf numFmtId="38" fontId="17" fillId="2" borderId="7" xfId="5" applyFont="1" applyFill="1" applyBorder="1" applyAlignment="1">
      <alignment horizontal="center" vertical="center"/>
    </xf>
    <xf numFmtId="0" fontId="17" fillId="2" borderId="9" xfId="6" applyFont="1" applyFill="1" applyBorder="1" applyAlignment="1">
      <alignment horizontal="center" vertical="center"/>
    </xf>
    <xf numFmtId="176" fontId="14" fillId="0" borderId="0" xfId="6" applyNumberFormat="1" applyFont="1" applyAlignment="1">
      <alignment vertical="center"/>
    </xf>
    <xf numFmtId="0" fontId="17" fillId="0" borderId="4" xfId="6" applyFont="1" applyBorder="1" applyAlignment="1">
      <alignment horizontal="left" vertical="center" shrinkToFit="1"/>
    </xf>
    <xf numFmtId="177" fontId="31" fillId="0" borderId="0" xfId="6" applyNumberFormat="1" applyFont="1" applyAlignment="1">
      <alignment vertical="center"/>
    </xf>
    <xf numFmtId="176" fontId="31" fillId="0" borderId="0" xfId="5" applyNumberFormat="1" applyFont="1" applyAlignment="1">
      <alignment vertical="center"/>
    </xf>
    <xf numFmtId="0" fontId="31" fillId="0" borderId="4" xfId="6" applyFont="1" applyBorder="1" applyAlignment="1">
      <alignment horizontal="center" vertical="center"/>
    </xf>
    <xf numFmtId="183" fontId="34" fillId="0" borderId="0" xfId="6" applyNumberFormat="1" applyFont="1"/>
    <xf numFmtId="177" fontId="15" fillId="0" borderId="0" xfId="5" applyNumberFormat="1" applyFont="1" applyBorder="1" applyAlignment="1">
      <alignment vertical="center"/>
    </xf>
    <xf numFmtId="177" fontId="15" fillId="0" borderId="0" xfId="5" applyNumberFormat="1" applyFont="1" applyAlignment="1">
      <alignment vertical="center"/>
    </xf>
    <xf numFmtId="0" fontId="15" fillId="0" borderId="4" xfId="6" applyFont="1" applyBorder="1" applyAlignment="1">
      <alignment horizontal="center" vertical="center"/>
    </xf>
    <xf numFmtId="183" fontId="33" fillId="0" borderId="0" xfId="6" applyNumberFormat="1" applyFont="1"/>
    <xf numFmtId="177" fontId="14" fillId="0" borderId="0" xfId="5" applyNumberFormat="1" applyFont="1" applyBorder="1" applyAlignment="1">
      <alignment vertical="center"/>
    </xf>
    <xf numFmtId="177" fontId="17" fillId="0" borderId="0" xfId="5" applyNumberFormat="1" applyFont="1" applyAlignment="1">
      <alignment vertical="center"/>
    </xf>
    <xf numFmtId="184" fontId="33" fillId="0" borderId="0" xfId="6" applyNumberFormat="1" applyFont="1"/>
    <xf numFmtId="0" fontId="15" fillId="2" borderId="7" xfId="6" applyFont="1" applyFill="1" applyBorder="1" applyAlignment="1">
      <alignment horizontal="center" vertical="center"/>
    </xf>
    <xf numFmtId="0" fontId="15" fillId="2" borderId="8" xfId="6" applyFont="1" applyFill="1" applyBorder="1" applyAlignment="1">
      <alignment horizontal="center" vertical="center"/>
    </xf>
    <xf numFmtId="0" fontId="17" fillId="2" borderId="7" xfId="6" applyFont="1" applyFill="1" applyBorder="1" applyAlignment="1">
      <alignment horizontal="center" vertical="center"/>
    </xf>
    <xf numFmtId="0" fontId="17" fillId="2" borderId="8" xfId="6" applyFont="1" applyFill="1" applyBorder="1" applyAlignment="1">
      <alignment horizontal="center" vertical="center"/>
    </xf>
    <xf numFmtId="0" fontId="17" fillId="2" borderId="9" xfId="6" applyFont="1" applyFill="1" applyBorder="1" applyAlignment="1">
      <alignment horizontal="centerContinuous" vertical="center"/>
    </xf>
    <xf numFmtId="0" fontId="17" fillId="2" borderId="10" xfId="6" applyFont="1" applyFill="1" applyBorder="1" applyAlignment="1">
      <alignment horizontal="centerContinuous" vertical="center"/>
    </xf>
    <xf numFmtId="0" fontId="17" fillId="0" borderId="0" xfId="6" applyFont="1" applyAlignment="1">
      <alignment horizontal="right" vertical="center"/>
    </xf>
    <xf numFmtId="0" fontId="35" fillId="0" borderId="0" xfId="6" applyFont="1"/>
    <xf numFmtId="0" fontId="36" fillId="0" borderId="0" xfId="9" applyFont="1" applyAlignment="1" applyProtection="1"/>
    <xf numFmtId="176" fontId="7" fillId="0" borderId="0" xfId="1" applyNumberFormat="1" applyFont="1" applyBorder="1" applyAlignment="1">
      <alignment vertical="center"/>
    </xf>
    <xf numFmtId="176" fontId="7" fillId="0" borderId="0" xfId="1" applyNumberFormat="1" applyFont="1" applyBorder="1" applyAlignment="1" applyProtection="1">
      <alignment vertical="center"/>
    </xf>
    <xf numFmtId="176" fontId="3" fillId="0" borderId="0" xfId="1" applyNumberFormat="1" applyFont="1" applyBorder="1" applyAlignment="1" applyProtection="1">
      <alignment vertical="center"/>
    </xf>
    <xf numFmtId="38" fontId="3" fillId="0" borderId="0" xfId="1" applyFont="1" applyBorder="1" applyAlignment="1">
      <alignment vertical="center"/>
    </xf>
    <xf numFmtId="177" fontId="7" fillId="0" borderId="2" xfId="0" applyNumberFormat="1" applyFont="1" applyBorder="1" applyAlignment="1">
      <alignment vertical="center" shrinkToFit="1"/>
    </xf>
    <xf numFmtId="177" fontId="7" fillId="0" borderId="2" xfId="3" applyNumberFormat="1" applyFont="1" applyBorder="1" applyAlignment="1">
      <alignment vertical="center" shrinkToFit="1"/>
    </xf>
    <xf numFmtId="177" fontId="7" fillId="0" borderId="30" xfId="0" applyNumberFormat="1" applyFont="1" applyBorder="1" applyAlignment="1">
      <alignment vertical="center" shrinkToFit="1"/>
    </xf>
    <xf numFmtId="38" fontId="7" fillId="0" borderId="2" xfId="1" applyFont="1" applyBorder="1" applyAlignment="1" applyProtection="1">
      <alignment horizontal="right" vertical="center"/>
    </xf>
    <xf numFmtId="176" fontId="7" fillId="0" borderId="2" xfId="1" applyNumberFormat="1" applyFont="1" applyBorder="1" applyAlignment="1">
      <alignment vertical="center"/>
    </xf>
    <xf numFmtId="176" fontId="7" fillId="0" borderId="2" xfId="1" applyNumberFormat="1" applyFont="1" applyBorder="1" applyAlignment="1" applyProtection="1">
      <alignment vertical="center"/>
    </xf>
    <xf numFmtId="176" fontId="7" fillId="0" borderId="30" xfId="1" applyNumberFormat="1" applyFont="1" applyBorder="1" applyAlignment="1" applyProtection="1">
      <alignment vertical="center"/>
    </xf>
    <xf numFmtId="177" fontId="3" fillId="0" borderId="0" xfId="0" applyNumberFormat="1" applyFont="1" applyAlignment="1">
      <alignment vertical="center" shrinkToFit="1"/>
    </xf>
    <xf numFmtId="177" fontId="3" fillId="0" borderId="0" xfId="3" applyNumberFormat="1" applyFont="1" applyBorder="1" applyAlignment="1">
      <alignment vertical="center" shrinkToFit="1"/>
    </xf>
    <xf numFmtId="177" fontId="3" fillId="0" borderId="0" xfId="3" applyNumberFormat="1" applyFont="1" applyFill="1" applyBorder="1" applyAlignment="1">
      <alignment vertical="center" shrinkToFit="1"/>
    </xf>
    <xf numFmtId="177" fontId="3" fillId="0" borderId="31" xfId="3" applyNumberFormat="1" applyFont="1" applyFill="1" applyBorder="1" applyAlignment="1">
      <alignment vertical="center" shrinkToFit="1"/>
    </xf>
    <xf numFmtId="38" fontId="3" fillId="0" borderId="4" xfId="1" applyFont="1" applyBorder="1" applyAlignment="1" applyProtection="1">
      <alignment horizontal="right" vertical="center"/>
    </xf>
    <xf numFmtId="176" fontId="3" fillId="0" borderId="31" xfId="1" applyNumberFormat="1" applyFont="1" applyBorder="1" applyAlignment="1" applyProtection="1">
      <alignment vertical="center"/>
    </xf>
    <xf numFmtId="38" fontId="3" fillId="0" borderId="0" xfId="1" applyFont="1" applyBorder="1" applyAlignment="1" applyProtection="1">
      <alignment horizontal="right"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38" fontId="3" fillId="2" borderId="30" xfId="1" applyFont="1" applyFill="1" applyBorder="1" applyAlignment="1" applyProtection="1">
      <alignment horizontal="center" vertical="center"/>
    </xf>
    <xf numFmtId="38" fontId="3" fillId="2" borderId="7" xfId="1" applyFont="1" applyFill="1" applyBorder="1" applyAlignment="1" applyProtection="1">
      <alignment horizontal="center" vertical="center"/>
    </xf>
    <xf numFmtId="38" fontId="3" fillId="2" borderId="10" xfId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right"/>
    </xf>
    <xf numFmtId="38" fontId="10" fillId="0" borderId="0" xfId="1" applyFont="1" applyAlignment="1" applyProtection="1"/>
    <xf numFmtId="0" fontId="39" fillId="0" borderId="0" xfId="0" applyFont="1"/>
    <xf numFmtId="0" fontId="40" fillId="0" borderId="0" xfId="0" applyFont="1" applyAlignment="1">
      <alignment vertical="top" wrapText="1"/>
    </xf>
    <xf numFmtId="176" fontId="7" fillId="0" borderId="32" xfId="1" applyNumberFormat="1" applyFont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176" fontId="3" fillId="0" borderId="12" xfId="1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41" fontId="3" fillId="0" borderId="0" xfId="1" applyNumberFormat="1" applyFont="1" applyFill="1" applyBorder="1" applyAlignment="1">
      <alignment horizontal="right" vertical="center"/>
    </xf>
    <xf numFmtId="41" fontId="3" fillId="0" borderId="0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176" fontId="7" fillId="0" borderId="19" xfId="1" applyNumberFormat="1" applyFont="1" applyBorder="1" applyAlignment="1">
      <alignment vertical="center"/>
    </xf>
    <xf numFmtId="0" fontId="41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38" fontId="7" fillId="0" borderId="2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3" borderId="9" xfId="1" applyFont="1" applyFill="1" applyBorder="1" applyAlignment="1">
      <alignment horizontal="center" vertical="center"/>
    </xf>
    <xf numFmtId="38" fontId="21" fillId="0" borderId="0" xfId="1" applyFont="1" applyAlignment="1">
      <alignment horizontal="right" vertical="center"/>
    </xf>
    <xf numFmtId="185" fontId="3" fillId="0" borderId="0" xfId="1" applyNumberFormat="1" applyFont="1" applyBorder="1" applyAlignment="1">
      <alignment vertical="center"/>
    </xf>
    <xf numFmtId="38" fontId="29" fillId="0" borderId="0" xfId="1" applyFont="1" applyAlignment="1"/>
    <xf numFmtId="0" fontId="11" fillId="0" borderId="0" xfId="0" applyFont="1" applyAlignment="1">
      <alignment horizontal="right"/>
    </xf>
    <xf numFmtId="176" fontId="15" fillId="0" borderId="11" xfId="1" quotePrefix="1" applyNumberFormat="1" applyFont="1" applyBorder="1" applyAlignment="1">
      <alignment horizontal="right" vertical="center"/>
    </xf>
    <xf numFmtId="176" fontId="15" fillId="0" borderId="11" xfId="1" applyNumberFormat="1" applyFont="1" applyBorder="1" applyAlignment="1">
      <alignment horizontal="right" vertical="center"/>
    </xf>
    <xf numFmtId="176" fontId="15" fillId="0" borderId="3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176" fontId="3" fillId="0" borderId="0" xfId="1" quotePrefix="1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76" fontId="6" fillId="0" borderId="16" xfId="5" applyNumberFormat="1" applyFont="1" applyFill="1" applyBorder="1" applyAlignment="1">
      <alignment vertical="center" shrinkToFit="1"/>
    </xf>
    <xf numFmtId="176" fontId="6" fillId="0" borderId="0" xfId="5" quotePrefix="1" applyNumberFormat="1" applyFont="1" applyBorder="1" applyAlignment="1">
      <alignment horizontal="right" vertical="center" shrinkToFit="1"/>
    </xf>
    <xf numFmtId="176" fontId="6" fillId="0" borderId="0" xfId="5" applyNumberFormat="1" applyFont="1" applyFill="1" applyBorder="1" applyAlignment="1">
      <alignment vertical="center" shrinkToFit="1"/>
    </xf>
    <xf numFmtId="176" fontId="6" fillId="0" borderId="2" xfId="5" applyNumberFormat="1" applyFont="1" applyFill="1" applyBorder="1" applyAlignment="1">
      <alignment vertical="center" shrinkToFit="1"/>
    </xf>
    <xf numFmtId="176" fontId="6" fillId="0" borderId="0" xfId="5" quotePrefix="1" applyNumberFormat="1" applyFont="1" applyFill="1" applyBorder="1" applyAlignment="1">
      <alignment horizontal="right" vertical="center" shrinkToFit="1"/>
    </xf>
    <xf numFmtId="179" fontId="7" fillId="0" borderId="19" xfId="5" applyNumberFormat="1" applyFont="1" applyFill="1" applyBorder="1" applyAlignment="1">
      <alignment vertical="center" shrinkToFit="1"/>
    </xf>
    <xf numFmtId="178" fontId="3" fillId="2" borderId="37" xfId="1" applyNumberFormat="1" applyFont="1" applyFill="1" applyBorder="1" applyAlignment="1">
      <alignment horizontal="center" vertical="center"/>
    </xf>
    <xf numFmtId="178" fontId="3" fillId="2" borderId="38" xfId="1" applyNumberFormat="1" applyFont="1" applyFill="1" applyBorder="1" applyAlignment="1">
      <alignment horizontal="center" vertical="center"/>
    </xf>
    <xf numFmtId="178" fontId="6" fillId="0" borderId="2" xfId="5" applyNumberFormat="1" applyFont="1" applyFill="1" applyBorder="1" applyAlignment="1">
      <alignment vertical="center" shrinkToFit="1"/>
    </xf>
    <xf numFmtId="178" fontId="6" fillId="0" borderId="0" xfId="5" applyNumberFormat="1" applyFont="1" applyFill="1" applyBorder="1" applyAlignment="1">
      <alignment vertical="center" shrinkToFit="1"/>
    </xf>
    <xf numFmtId="179" fontId="6" fillId="0" borderId="0" xfId="5" quotePrefix="1" applyNumberFormat="1" applyFont="1" applyBorder="1" applyAlignment="1">
      <alignment horizontal="right" vertical="center" shrinkToFit="1"/>
    </xf>
    <xf numFmtId="176" fontId="7" fillId="0" borderId="0" xfId="5" applyNumberFormat="1" applyFont="1" applyBorder="1" applyAlignment="1">
      <alignment vertical="center"/>
    </xf>
    <xf numFmtId="176" fontId="7" fillId="0" borderId="2" xfId="5" applyNumberFormat="1" applyFont="1" applyBorder="1" applyAlignment="1">
      <alignment vertical="center"/>
    </xf>
    <xf numFmtId="176" fontId="17" fillId="0" borderId="23" xfId="6" applyNumberFormat="1" applyFont="1" applyBorder="1" applyAlignment="1">
      <alignment horizontal="right" vertical="center"/>
    </xf>
    <xf numFmtId="176" fontId="17" fillId="0" borderId="0" xfId="5" applyNumberFormat="1" applyFont="1" applyFill="1" applyBorder="1" applyAlignment="1">
      <alignment vertical="center"/>
    </xf>
    <xf numFmtId="176" fontId="17" fillId="0" borderId="0" xfId="6" applyNumberFormat="1" applyFont="1" applyAlignment="1">
      <alignment horizontal="right" vertical="center"/>
    </xf>
    <xf numFmtId="181" fontId="17" fillId="0" borderId="12" xfId="6" applyNumberFormat="1" applyFont="1" applyBorder="1" applyAlignment="1">
      <alignment horizontal="right" vertical="center"/>
    </xf>
    <xf numFmtId="180" fontId="17" fillId="0" borderId="16" xfId="6" applyNumberFormat="1" applyFont="1" applyBorder="1" applyAlignment="1">
      <alignment horizontal="right" vertical="center"/>
    </xf>
    <xf numFmtId="180" fontId="17" fillId="0" borderId="0" xfId="5" applyNumberFormat="1" applyFont="1" applyBorder="1" applyAlignment="1">
      <alignment horizontal="right" vertical="center"/>
    </xf>
    <xf numFmtId="176" fontId="17" fillId="0" borderId="12" xfId="6" applyNumberFormat="1" applyFont="1" applyBorder="1" applyAlignment="1">
      <alignment vertical="center"/>
    </xf>
    <xf numFmtId="176" fontId="17" fillId="0" borderId="16" xfId="6" applyNumberFormat="1" applyFont="1" applyBorder="1" applyAlignment="1">
      <alignment vertical="center"/>
    </xf>
    <xf numFmtId="176" fontId="17" fillId="0" borderId="0" xfId="5" applyNumberFormat="1" applyFont="1" applyFill="1" applyBorder="1" applyAlignment="1">
      <alignment horizontal="right" vertical="center"/>
    </xf>
    <xf numFmtId="176" fontId="17" fillId="0" borderId="23" xfId="5" applyNumberFormat="1" applyFont="1" applyBorder="1" applyAlignment="1">
      <alignment vertical="center"/>
    </xf>
    <xf numFmtId="176" fontId="17" fillId="0" borderId="0" xfId="5" applyNumberFormat="1" applyFont="1" applyBorder="1" applyAlignment="1">
      <alignment vertical="center"/>
    </xf>
    <xf numFmtId="176" fontId="17" fillId="0" borderId="28" xfId="5" applyNumberFormat="1" applyFont="1" applyBorder="1" applyAlignment="1">
      <alignment vertical="center"/>
    </xf>
    <xf numFmtId="176" fontId="17" fillId="0" borderId="26" xfId="5" applyNumberFormat="1" applyFont="1" applyBorder="1" applyAlignment="1">
      <alignment horizontal="right" vertical="center"/>
    </xf>
    <xf numFmtId="0" fontId="7" fillId="2" borderId="7" xfId="1" applyNumberFormat="1" applyFont="1" applyFill="1" applyBorder="1" applyAlignment="1">
      <alignment horizontal="center" vertical="center"/>
    </xf>
    <xf numFmtId="176" fontId="7" fillId="0" borderId="0" xfId="6" applyNumberFormat="1" applyFont="1" applyBorder="1" applyAlignment="1">
      <alignment horizontal="right" vertical="center"/>
    </xf>
    <xf numFmtId="176" fontId="7" fillId="0" borderId="0" xfId="5" applyNumberFormat="1" applyFont="1" applyFill="1" applyBorder="1" applyAlignment="1">
      <alignment vertical="center"/>
    </xf>
    <xf numFmtId="181" fontId="7" fillId="0" borderId="12" xfId="6" applyNumberFormat="1" applyFont="1" applyBorder="1" applyAlignment="1">
      <alignment horizontal="right" vertical="center"/>
    </xf>
    <xf numFmtId="180" fontId="7" fillId="0" borderId="0" xfId="6" applyNumberFormat="1" applyFont="1" applyBorder="1" applyAlignment="1">
      <alignment horizontal="right" vertical="center"/>
    </xf>
    <xf numFmtId="180" fontId="7" fillId="0" borderId="0" xfId="5" applyNumberFormat="1" applyFont="1" applyBorder="1" applyAlignment="1">
      <alignment horizontal="right" vertical="center"/>
    </xf>
    <xf numFmtId="180" fontId="7" fillId="0" borderId="0" xfId="6" applyNumberFormat="1" applyFont="1" applyBorder="1" applyAlignment="1">
      <alignment vertical="center"/>
    </xf>
    <xf numFmtId="176" fontId="7" fillId="0" borderId="0" xfId="6" applyNumberFormat="1" applyFont="1" applyBorder="1" applyAlignment="1">
      <alignment vertical="center"/>
    </xf>
    <xf numFmtId="176" fontId="7" fillId="0" borderId="12" xfId="6" applyNumberFormat="1" applyFont="1" applyBorder="1" applyAlignment="1">
      <alignment vertical="center"/>
    </xf>
    <xf numFmtId="176" fontId="7" fillId="0" borderId="0" xfId="5" applyNumberFormat="1" applyFont="1" applyFill="1" applyBorder="1" applyAlignment="1">
      <alignment horizontal="right" vertical="center"/>
    </xf>
    <xf numFmtId="177" fontId="7" fillId="0" borderId="0" xfId="6" applyNumberFormat="1" applyFont="1" applyBorder="1" applyAlignment="1">
      <alignment vertical="center"/>
    </xf>
    <xf numFmtId="177" fontId="7" fillId="0" borderId="2" xfId="6" applyNumberFormat="1" applyFont="1" applyBorder="1" applyAlignment="1">
      <alignment vertical="center"/>
    </xf>
    <xf numFmtId="176" fontId="7" fillId="0" borderId="12" xfId="5" applyNumberFormat="1" applyFont="1" applyBorder="1" applyAlignment="1">
      <alignment vertical="center"/>
    </xf>
    <xf numFmtId="176" fontId="7" fillId="0" borderId="0" xfId="5" applyNumberFormat="1" applyFont="1" applyBorder="1" applyAlignment="1">
      <alignment horizontal="right" vertical="center"/>
    </xf>
    <xf numFmtId="38" fontId="3" fillId="2" borderId="7" xfId="1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/>
    </xf>
    <xf numFmtId="38" fontId="3" fillId="2" borderId="9" xfId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17" fillId="0" borderId="0" xfId="5" applyNumberFormat="1" applyFont="1" applyAlignment="1">
      <alignment horizontal="right" vertical="center"/>
    </xf>
    <xf numFmtId="177" fontId="15" fillId="0" borderId="0" xfId="5" applyNumberFormat="1" applyFont="1" applyAlignment="1">
      <alignment horizontal="right" vertical="center"/>
    </xf>
    <xf numFmtId="178" fontId="7" fillId="2" borderId="8" xfId="1" applyNumberFormat="1" applyFont="1" applyFill="1" applyBorder="1" applyAlignment="1">
      <alignment horizontal="center" vertical="center"/>
    </xf>
    <xf numFmtId="178" fontId="7" fillId="2" borderId="7" xfId="1" applyNumberFormat="1" applyFont="1" applyFill="1" applyBorder="1" applyAlignment="1">
      <alignment horizontal="center" vertical="center"/>
    </xf>
    <xf numFmtId="178" fontId="3" fillId="2" borderId="9" xfId="1" applyNumberFormat="1" applyFont="1" applyFill="1" applyBorder="1" applyAlignment="1">
      <alignment horizontal="center" vertical="center"/>
    </xf>
    <xf numFmtId="178" fontId="3" fillId="2" borderId="8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176" fontId="16" fillId="0" borderId="0" xfId="5" applyNumberFormat="1" applyFont="1" applyBorder="1" applyAlignment="1">
      <alignment horizontal="right" vertical="center" shrinkToFit="1"/>
    </xf>
    <xf numFmtId="176" fontId="16" fillId="0" borderId="0" xfId="5" applyNumberFormat="1" applyFont="1" applyFill="1" applyBorder="1" applyAlignment="1">
      <alignment horizontal="right" vertical="center" shrinkToFit="1"/>
    </xf>
    <xf numFmtId="0" fontId="3" fillId="2" borderId="25" xfId="1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76" fontId="17" fillId="0" borderId="0" xfId="5" applyNumberFormat="1" applyFont="1" applyFill="1" applyBorder="1" applyAlignment="1">
      <alignment vertical="center" shrinkToFit="1"/>
    </xf>
    <xf numFmtId="178" fontId="17" fillId="0" borderId="0" xfId="5" applyNumberFormat="1" applyFont="1" applyFill="1" applyBorder="1" applyAlignment="1">
      <alignment vertical="center" shrinkToFit="1"/>
    </xf>
    <xf numFmtId="176" fontId="17" fillId="0" borderId="0" xfId="5" quotePrefix="1" applyNumberFormat="1" applyFont="1" applyBorder="1" applyAlignment="1">
      <alignment horizontal="right" vertical="center" shrinkToFit="1"/>
    </xf>
    <xf numFmtId="179" fontId="17" fillId="0" borderId="0" xfId="5" quotePrefix="1" applyNumberFormat="1" applyFont="1" applyBorder="1" applyAlignment="1">
      <alignment horizontal="right" vertical="center" shrinkToFit="1"/>
    </xf>
    <xf numFmtId="176" fontId="17" fillId="0" borderId="11" xfId="5" applyNumberFormat="1" applyFont="1" applyFill="1" applyBorder="1" applyAlignment="1">
      <alignment vertical="center" shrinkToFit="1"/>
    </xf>
    <xf numFmtId="178" fontId="17" fillId="0" borderId="11" xfId="5" applyNumberFormat="1" applyFont="1" applyFill="1" applyBorder="1" applyAlignment="1">
      <alignment vertical="center" shrinkToFit="1"/>
    </xf>
    <xf numFmtId="176" fontId="17" fillId="0" borderId="0" xfId="5" quotePrefix="1" applyNumberFormat="1" applyFont="1" applyFill="1" applyBorder="1" applyAlignment="1">
      <alignment horizontal="right" vertical="center" shrinkToFit="1"/>
    </xf>
    <xf numFmtId="179" fontId="17" fillId="0" borderId="0" xfId="5" quotePrefix="1" applyNumberFormat="1" applyFont="1" applyFill="1" applyBorder="1" applyAlignment="1">
      <alignment horizontal="right" vertical="center" shrinkToFit="1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7" fillId="0" borderId="19" xfId="1" applyNumberFormat="1" applyFont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41" fontId="3" fillId="0" borderId="0" xfId="1" applyNumberFormat="1" applyFont="1" applyFill="1" applyBorder="1" applyAlignment="1">
      <alignment vertical="center"/>
    </xf>
    <xf numFmtId="176" fontId="7" fillId="0" borderId="32" xfId="1" applyNumberFormat="1" applyFont="1" applyBorder="1" applyAlignment="1">
      <alignment vertical="center"/>
    </xf>
    <xf numFmtId="176" fontId="3" fillId="0" borderId="12" xfId="1" applyNumberFormat="1" applyFont="1" applyFill="1" applyBorder="1" applyAlignment="1">
      <alignment vertical="center"/>
    </xf>
    <xf numFmtId="177" fontId="6" fillId="0" borderId="0" xfId="3" applyNumberFormat="1" applyFont="1" applyBorder="1" applyAlignment="1" applyProtection="1">
      <alignment vertical="center"/>
    </xf>
    <xf numFmtId="177" fontId="6" fillId="0" borderId="2" xfId="3" applyNumberFormat="1" applyFont="1" applyBorder="1" applyAlignment="1" applyProtection="1">
      <alignment vertical="center"/>
    </xf>
    <xf numFmtId="176" fontId="3" fillId="0" borderId="0" xfId="0" applyNumberFormat="1" applyFont="1" applyAlignment="1">
      <alignment horizontal="right" shrinkToFit="1"/>
    </xf>
    <xf numFmtId="176" fontId="6" fillId="0" borderId="0" xfId="0" applyNumberFormat="1" applyFont="1" applyAlignment="1">
      <alignment horizontal="right" vertical="center" shrinkToFit="1"/>
    </xf>
    <xf numFmtId="176" fontId="7" fillId="0" borderId="0" xfId="1" applyNumberFormat="1" applyFont="1" applyBorder="1" applyAlignment="1">
      <alignment horizontal="right" vertical="center" shrinkToFit="1"/>
    </xf>
    <xf numFmtId="176" fontId="7" fillId="0" borderId="2" xfId="1" applyNumberFormat="1" applyFont="1" applyBorder="1" applyAlignment="1">
      <alignment horizontal="right" vertical="center" shrinkToFit="1"/>
    </xf>
    <xf numFmtId="176" fontId="3" fillId="5" borderId="0" xfId="1" applyNumberFormat="1" applyFont="1" applyFill="1" applyBorder="1" applyAlignment="1" applyProtection="1">
      <alignment vertical="center"/>
    </xf>
    <xf numFmtId="176" fontId="3" fillId="5" borderId="0" xfId="1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1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38" fontId="3" fillId="3" borderId="10" xfId="1" applyFont="1" applyFill="1" applyBorder="1" applyAlignment="1">
      <alignment horizontal="center" vertical="center"/>
    </xf>
    <xf numFmtId="38" fontId="3" fillId="3" borderId="9" xfId="1" applyFont="1" applyFill="1" applyBorder="1" applyAlignment="1">
      <alignment horizontal="center" vertical="center"/>
    </xf>
    <xf numFmtId="0" fontId="25" fillId="0" borderId="0" xfId="0" applyFont="1" applyFill="1"/>
    <xf numFmtId="0" fontId="38" fillId="0" borderId="0" xfId="0" applyFont="1" applyFill="1"/>
    <xf numFmtId="0" fontId="5" fillId="0" borderId="0" xfId="0" applyFont="1" applyFill="1" applyAlignment="1">
      <alignment vertical="center" wrapText="1"/>
    </xf>
    <xf numFmtId="0" fontId="5" fillId="0" borderId="0" xfId="0" applyFont="1" applyFill="1"/>
    <xf numFmtId="0" fontId="37" fillId="0" borderId="0" xfId="0" applyFont="1" applyFill="1" applyAlignment="1">
      <alignment vertical="top" wrapText="1"/>
    </xf>
    <xf numFmtId="38" fontId="3" fillId="2" borderId="7" xfId="1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/>
    </xf>
    <xf numFmtId="38" fontId="3" fillId="2" borderId="8" xfId="1" applyFont="1" applyFill="1" applyBorder="1" applyAlignment="1">
      <alignment horizontal="center" vertical="center"/>
    </xf>
    <xf numFmtId="38" fontId="7" fillId="2" borderId="7" xfId="1" applyFont="1" applyFill="1" applyBorder="1" applyAlignment="1">
      <alignment horizontal="center" vertical="center"/>
    </xf>
    <xf numFmtId="38" fontId="7" fillId="2" borderId="10" xfId="1" applyFont="1" applyFill="1" applyBorder="1" applyAlignment="1">
      <alignment horizontal="center" vertical="center"/>
    </xf>
    <xf numFmtId="38" fontId="7" fillId="2" borderId="8" xfId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9" xfId="1" applyFont="1" applyFill="1" applyBorder="1" applyAlignment="1">
      <alignment horizontal="center" vertical="center"/>
    </xf>
    <xf numFmtId="178" fontId="7" fillId="2" borderId="8" xfId="1" applyNumberFormat="1" applyFont="1" applyFill="1" applyBorder="1" applyAlignment="1">
      <alignment horizontal="center" vertical="center"/>
    </xf>
    <xf numFmtId="178" fontId="7" fillId="2" borderId="7" xfId="1" applyNumberFormat="1" applyFont="1" applyFill="1" applyBorder="1" applyAlignment="1">
      <alignment horizontal="center" vertical="center"/>
    </xf>
    <xf numFmtId="178" fontId="3" fillId="2" borderId="29" xfId="1" applyNumberFormat="1" applyFont="1" applyFill="1" applyBorder="1" applyAlignment="1">
      <alignment horizontal="center" vertical="center"/>
    </xf>
    <xf numFmtId="178" fontId="3" fillId="2" borderId="36" xfId="1" applyNumberFormat="1" applyFont="1" applyFill="1" applyBorder="1" applyAlignment="1">
      <alignment horizontal="center" vertical="center"/>
    </xf>
    <xf numFmtId="178" fontId="3" fillId="2" borderId="10" xfId="1" applyNumberFormat="1" applyFont="1" applyFill="1" applyBorder="1" applyAlignment="1">
      <alignment horizontal="center" vertical="center"/>
    </xf>
    <xf numFmtId="178" fontId="3" fillId="2" borderId="9" xfId="1" applyNumberFormat="1" applyFont="1" applyFill="1" applyBorder="1" applyAlignment="1">
      <alignment horizontal="center" vertical="center"/>
    </xf>
    <xf numFmtId="178" fontId="3" fillId="2" borderId="8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178" fontId="3" fillId="2" borderId="23" xfId="1" applyNumberFormat="1" applyFont="1" applyFill="1" applyBorder="1" applyAlignment="1">
      <alignment horizontal="center" vertical="center"/>
    </xf>
    <xf numFmtId="178" fontId="3" fillId="2" borderId="22" xfId="1" applyNumberFormat="1" applyFont="1" applyFill="1" applyBorder="1" applyAlignment="1">
      <alignment horizontal="center" vertical="center"/>
    </xf>
    <xf numFmtId="178" fontId="3" fillId="2" borderId="11" xfId="1" applyNumberFormat="1" applyFont="1" applyFill="1" applyBorder="1" applyAlignment="1">
      <alignment horizontal="center" vertical="center"/>
    </xf>
    <xf numFmtId="178" fontId="3" fillId="2" borderId="21" xfId="1" applyNumberFormat="1" applyFont="1" applyFill="1" applyBorder="1" applyAlignment="1">
      <alignment horizontal="center" vertical="center"/>
    </xf>
    <xf numFmtId="178" fontId="3" fillId="0" borderId="4" xfId="1" applyNumberFormat="1" applyFont="1" applyBorder="1" applyAlignment="1">
      <alignment horizontal="center" vertical="center" textRotation="255" shrinkToFit="1"/>
    </xf>
    <xf numFmtId="178" fontId="3" fillId="0" borderId="3" xfId="1" applyNumberFormat="1" applyFont="1" applyBorder="1" applyAlignment="1">
      <alignment horizontal="center" vertical="center" textRotation="255" shrinkToFit="1"/>
    </xf>
    <xf numFmtId="178" fontId="3" fillId="0" borderId="6" xfId="1" applyNumberFormat="1" applyFont="1" applyBorder="1" applyAlignment="1">
      <alignment horizontal="center" vertical="center" textRotation="255"/>
    </xf>
    <xf numFmtId="178" fontId="3" fillId="0" borderId="4" xfId="1" applyNumberFormat="1" applyFont="1" applyBorder="1" applyAlignment="1">
      <alignment horizontal="center" vertical="center" textRotation="255"/>
    </xf>
    <xf numFmtId="178" fontId="3" fillId="0" borderId="3" xfId="1" applyNumberFormat="1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6" fontId="3" fillId="2" borderId="5" xfId="2" applyFont="1" applyFill="1" applyBorder="1" applyAlignment="1" applyProtection="1">
      <alignment horizontal="center" vertical="center"/>
    </xf>
    <xf numFmtId="6" fontId="3" fillId="2" borderId="2" xfId="2" applyFont="1" applyFill="1" applyBorder="1" applyAlignment="1" applyProtection="1">
      <alignment horizontal="center" vertical="center"/>
    </xf>
    <xf numFmtId="178" fontId="7" fillId="0" borderId="2" xfId="1" applyNumberFormat="1" applyFont="1" applyFill="1" applyBorder="1" applyAlignment="1">
      <alignment horizontal="center" vertical="center"/>
    </xf>
    <xf numFmtId="178" fontId="7" fillId="0" borderId="3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top" wrapText="1"/>
    </xf>
    <xf numFmtId="0" fontId="22" fillId="0" borderId="0" xfId="0" applyFont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2" borderId="10" xfId="1" applyNumberFormat="1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>
      <alignment horizontal="center" vertical="center"/>
    </xf>
    <xf numFmtId="176" fontId="3" fillId="0" borderId="0" xfId="1" applyNumberFormat="1" applyFont="1" applyBorder="1" applyAlignment="1">
      <alignment vertical="center"/>
    </xf>
    <xf numFmtId="176" fontId="3" fillId="0" borderId="12" xfId="1" applyNumberFormat="1" applyFont="1" applyBorder="1" applyAlignment="1">
      <alignment vertical="center"/>
    </xf>
    <xf numFmtId="0" fontId="29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7" fillId="3" borderId="29" xfId="6" applyFont="1" applyFill="1" applyBorder="1" applyAlignment="1">
      <alignment horizontal="center" vertical="center"/>
    </xf>
    <xf numFmtId="0" fontId="17" fillId="3" borderId="10" xfId="6" applyFont="1" applyFill="1" applyBorder="1" applyAlignment="1">
      <alignment horizontal="center" vertical="center"/>
    </xf>
    <xf numFmtId="0" fontId="17" fillId="3" borderId="7" xfId="6" applyFont="1" applyFill="1" applyBorder="1" applyAlignment="1">
      <alignment horizontal="center" vertical="center"/>
    </xf>
    <xf numFmtId="0" fontId="17" fillId="3" borderId="9" xfId="6" applyFont="1" applyFill="1" applyBorder="1" applyAlignment="1">
      <alignment horizontal="center" vertical="center"/>
    </xf>
    <xf numFmtId="0" fontId="17" fillId="2" borderId="7" xfId="6" applyFont="1" applyFill="1" applyBorder="1" applyAlignment="1">
      <alignment horizontal="center" vertical="center"/>
    </xf>
    <xf numFmtId="0" fontId="15" fillId="3" borderId="8" xfId="6" applyFont="1" applyFill="1" applyBorder="1" applyAlignment="1">
      <alignment horizontal="center" vertical="center"/>
    </xf>
    <xf numFmtId="0" fontId="15" fillId="2" borderId="7" xfId="6" applyFont="1" applyFill="1" applyBorder="1" applyAlignment="1">
      <alignment horizontal="center" vertical="center"/>
    </xf>
    <xf numFmtId="38" fontId="3" fillId="2" borderId="5" xfId="1" applyFont="1" applyFill="1" applyBorder="1" applyAlignment="1" applyProtection="1">
      <alignment horizontal="center" vertical="center"/>
    </xf>
    <xf numFmtId="38" fontId="3" fillId="2" borderId="2" xfId="1" applyFont="1" applyFill="1" applyBorder="1" applyAlignment="1" applyProtection="1">
      <alignment horizontal="center" vertical="center"/>
    </xf>
    <xf numFmtId="38" fontId="3" fillId="2" borderId="25" xfId="1" applyFont="1" applyFill="1" applyBorder="1" applyAlignment="1" applyProtection="1">
      <alignment horizontal="center" vertical="center"/>
    </xf>
    <xf numFmtId="38" fontId="3" fillId="2" borderId="6" xfId="1" applyFont="1" applyFill="1" applyBorder="1" applyAlignment="1" applyProtection="1">
      <alignment horizontal="center" vertical="center"/>
    </xf>
    <xf numFmtId="38" fontId="3" fillId="2" borderId="30" xfId="1" applyFont="1" applyFill="1" applyBorder="1" applyAlignment="1" applyProtection="1">
      <alignment horizontal="center" vertical="center"/>
    </xf>
    <xf numFmtId="38" fontId="3" fillId="2" borderId="3" xfId="1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76" fontId="7" fillId="0" borderId="32" xfId="1" applyNumberFormat="1" applyFont="1" applyBorder="1" applyAlignment="1">
      <alignment vertical="center"/>
    </xf>
    <xf numFmtId="176" fontId="6" fillId="0" borderId="12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176" fontId="3" fillId="0" borderId="12" xfId="1" applyNumberFormat="1" applyFont="1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41" fontId="3" fillId="0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176" fontId="7" fillId="0" borderId="16" xfId="1" applyNumberFormat="1" applyFont="1" applyFill="1" applyBorder="1" applyAlignment="1">
      <alignment vertical="center"/>
    </xf>
    <xf numFmtId="0" fontId="7" fillId="0" borderId="19" xfId="0" applyFont="1" applyBorder="1" applyAlignment="1">
      <alignment horizontal="distributed" vertical="center"/>
    </xf>
    <xf numFmtId="0" fontId="7" fillId="0" borderId="34" xfId="0" applyFont="1" applyBorder="1" applyAlignment="1">
      <alignment horizontal="distributed" vertical="center"/>
    </xf>
    <xf numFmtId="176" fontId="7" fillId="0" borderId="19" xfId="1" applyNumberFormat="1" applyFont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38" fontId="3" fillId="5" borderId="0" xfId="1" applyFont="1" applyFill="1" applyBorder="1" applyAlignment="1" applyProtection="1">
      <alignment horizontal="right" vertical="center"/>
    </xf>
    <xf numFmtId="38" fontId="3" fillId="0" borderId="0" xfId="1" applyFont="1" applyBorder="1" applyAlignment="1" applyProtection="1">
      <alignment horizontal="right" vertical="center"/>
    </xf>
    <xf numFmtId="38" fontId="3" fillId="0" borderId="4" xfId="1" applyFont="1" applyBorder="1" applyAlignment="1" applyProtection="1">
      <alignment horizontal="right" vertical="center"/>
    </xf>
    <xf numFmtId="38" fontId="7" fillId="0" borderId="2" xfId="1" applyFont="1" applyBorder="1" applyAlignment="1" applyProtection="1">
      <alignment horizontal="right" vertical="center"/>
    </xf>
    <xf numFmtId="38" fontId="7" fillId="0" borderId="3" xfId="1" applyFont="1" applyBorder="1" applyAlignment="1" applyProtection="1">
      <alignment horizontal="right" vertical="center"/>
    </xf>
    <xf numFmtId="0" fontId="3" fillId="0" borderId="0" xfId="0" applyFont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38" fontId="3" fillId="2" borderId="0" xfId="1" applyFont="1" applyFill="1" applyBorder="1" applyAlignment="1" applyProtection="1">
      <alignment horizontal="center" vertical="center"/>
    </xf>
    <xf numFmtId="38" fontId="3" fillId="2" borderId="4" xfId="1" applyFont="1" applyFill="1" applyBorder="1" applyAlignment="1" applyProtection="1">
      <alignment horizontal="center" vertical="center"/>
    </xf>
    <xf numFmtId="38" fontId="3" fillId="0" borderId="5" xfId="1" applyFont="1" applyBorder="1" applyAlignment="1" applyProtection="1">
      <alignment horizontal="right" vertical="center"/>
    </xf>
    <xf numFmtId="38" fontId="3" fillId="0" borderId="6" xfId="1" applyFont="1" applyBorder="1" applyAlignment="1" applyProtection="1">
      <alignment horizontal="right" vertical="center"/>
    </xf>
    <xf numFmtId="0" fontId="3" fillId="0" borderId="12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7" fillId="0" borderId="32" xfId="0" applyFont="1" applyBorder="1" applyAlignment="1">
      <alignment horizontal="distributed" vertical="center"/>
    </xf>
    <xf numFmtId="0" fontId="6" fillId="0" borderId="32" xfId="0" applyFont="1" applyBorder="1" applyAlignment="1">
      <alignment horizontal="distributed" vertical="center"/>
    </xf>
    <xf numFmtId="0" fontId="6" fillId="0" borderId="33" xfId="0" applyFont="1" applyBorder="1" applyAlignment="1">
      <alignment horizontal="distributed" vertical="center"/>
    </xf>
    <xf numFmtId="38" fontId="10" fillId="0" borderId="0" xfId="5" applyFont="1" applyAlignment="1"/>
    <xf numFmtId="176" fontId="7" fillId="0" borderId="2" xfId="5" applyNumberFormat="1" applyFont="1" applyBorder="1" applyAlignment="1">
      <alignment vertical="center"/>
    </xf>
    <xf numFmtId="176" fontId="3" fillId="0" borderId="31" xfId="1" applyNumberFormat="1" applyFont="1" applyBorder="1" applyAlignment="1">
      <alignment vertical="center"/>
    </xf>
    <xf numFmtId="38" fontId="3" fillId="3" borderId="7" xfId="1" applyFont="1" applyFill="1" applyBorder="1" applyAlignment="1">
      <alignment horizontal="center" vertical="center"/>
    </xf>
    <xf numFmtId="38" fontId="3" fillId="3" borderId="10" xfId="1" applyFont="1" applyFill="1" applyBorder="1" applyAlignment="1">
      <alignment horizontal="center" vertical="center"/>
    </xf>
    <xf numFmtId="38" fontId="3" fillId="3" borderId="9" xfId="1" applyFont="1" applyFill="1" applyBorder="1" applyAlignment="1">
      <alignment horizontal="center" vertical="center"/>
    </xf>
    <xf numFmtId="176" fontId="3" fillId="0" borderId="5" xfId="1" applyNumberFormat="1" applyFont="1" applyBorder="1" applyAlignment="1">
      <alignment vertical="center"/>
    </xf>
    <xf numFmtId="176" fontId="15" fillId="0" borderId="35" xfId="5" applyNumberFormat="1" applyFont="1" applyBorder="1" applyAlignment="1">
      <alignment vertical="center"/>
    </xf>
    <xf numFmtId="176" fontId="15" fillId="0" borderId="11" xfId="5" applyNumberFormat="1" applyFont="1" applyBorder="1" applyAlignment="1">
      <alignment vertical="center"/>
    </xf>
    <xf numFmtId="176" fontId="15" fillId="0" borderId="2" xfId="5" applyNumberFormat="1" applyFont="1" applyBorder="1" applyAlignment="1">
      <alignment vertical="center"/>
    </xf>
    <xf numFmtId="176" fontId="3" fillId="0" borderId="25" xfId="1" applyNumberFormat="1" applyFont="1" applyBorder="1" applyAlignment="1">
      <alignment vertical="center"/>
    </xf>
    <xf numFmtId="176" fontId="7" fillId="0" borderId="30" xfId="5" applyNumberFormat="1" applyFont="1" applyBorder="1" applyAlignment="1">
      <alignment vertical="center"/>
    </xf>
    <xf numFmtId="38" fontId="10" fillId="0" borderId="0" xfId="1" applyFont="1" applyAlignment="1"/>
    <xf numFmtId="38" fontId="3" fillId="2" borderId="7" xfId="1" applyFont="1" applyFill="1" applyBorder="1" applyAlignment="1">
      <alignment horizontal="center" vertical="center" shrinkToFit="1"/>
    </xf>
    <xf numFmtId="38" fontId="3" fillId="2" borderId="10" xfId="1" applyFont="1" applyFill="1" applyBorder="1" applyAlignment="1">
      <alignment horizontal="center" vertical="center" shrinkToFit="1"/>
    </xf>
    <xf numFmtId="38" fontId="21" fillId="3" borderId="7" xfId="1" applyFont="1" applyFill="1" applyBorder="1" applyAlignment="1">
      <alignment horizontal="center" vertical="center" wrapText="1"/>
    </xf>
    <xf numFmtId="38" fontId="21" fillId="3" borderId="10" xfId="1" applyFont="1" applyFill="1" applyBorder="1" applyAlignment="1">
      <alignment horizontal="center" vertical="center" wrapText="1"/>
    </xf>
    <xf numFmtId="0" fontId="11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176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6" fontId="24" fillId="0" borderId="23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3" fillId="0" borderId="0" xfId="5" applyNumberFormat="1" applyFont="1" applyFill="1" applyAlignment="1">
      <alignment vertical="center"/>
    </xf>
    <xf numFmtId="177" fontId="3" fillId="0" borderId="0" xfId="5" applyNumberFormat="1" applyFont="1" applyFill="1" applyAlignment="1">
      <alignment vertical="center"/>
    </xf>
    <xf numFmtId="176" fontId="6" fillId="0" borderId="0" xfId="5" applyNumberFormat="1" applyFont="1" applyFill="1" applyBorder="1" applyAlignment="1">
      <alignment vertical="center"/>
    </xf>
    <xf numFmtId="177" fontId="6" fillId="0" borderId="0" xfId="5" applyNumberFormat="1" applyFont="1" applyFill="1" applyAlignment="1">
      <alignment vertical="center"/>
    </xf>
    <xf numFmtId="176" fontId="7" fillId="0" borderId="0" xfId="5" applyNumberFormat="1" applyFont="1" applyFill="1" applyAlignment="1">
      <alignment vertical="center"/>
    </xf>
    <xf numFmtId="177" fontId="7" fillId="0" borderId="0" xfId="6" applyNumberFormat="1" applyFont="1" applyFill="1" applyAlignment="1">
      <alignment vertical="center"/>
    </xf>
    <xf numFmtId="176" fontId="7" fillId="0" borderId="0" xfId="6" applyNumberFormat="1" applyFont="1" applyFill="1" applyAlignment="1">
      <alignment vertical="center"/>
    </xf>
    <xf numFmtId="176" fontId="17" fillId="0" borderId="0" xfId="6" applyNumberFormat="1" applyFont="1" applyFill="1" applyAlignment="1">
      <alignment vertical="center"/>
    </xf>
    <xf numFmtId="176" fontId="3" fillId="0" borderId="0" xfId="6" applyNumberFormat="1" applyFont="1" applyFill="1" applyAlignment="1">
      <alignment vertical="center"/>
    </xf>
    <xf numFmtId="176" fontId="7" fillId="0" borderId="0" xfId="6" applyNumberFormat="1" applyFont="1" applyFill="1" applyBorder="1" applyAlignment="1">
      <alignment vertical="center"/>
    </xf>
    <xf numFmtId="177" fontId="7" fillId="0" borderId="0" xfId="5" applyNumberFormat="1" applyFont="1" applyFill="1" applyAlignment="1">
      <alignment vertical="center"/>
    </xf>
    <xf numFmtId="176" fontId="16" fillId="0" borderId="0" xfId="6" applyNumberFormat="1" applyFont="1" applyFill="1" applyAlignment="1">
      <alignment vertical="center"/>
    </xf>
    <xf numFmtId="177" fontId="3" fillId="0" borderId="0" xfId="6" applyNumberFormat="1" applyFont="1" applyFill="1" applyAlignment="1">
      <alignment vertical="center"/>
    </xf>
    <xf numFmtId="177" fontId="6" fillId="0" borderId="0" xfId="6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76" fontId="30" fillId="0" borderId="0" xfId="6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176" fontId="30" fillId="0" borderId="0" xfId="6" applyNumberFormat="1" applyFont="1" applyFill="1" applyAlignment="1">
      <alignment horizontal="center" vertical="center"/>
    </xf>
    <xf numFmtId="177" fontId="6" fillId="0" borderId="0" xfId="6" applyNumberFormat="1" applyFont="1" applyFill="1" applyAlignment="1">
      <alignment horizontal="center" vertical="center"/>
    </xf>
    <xf numFmtId="176" fontId="6" fillId="0" borderId="0" xfId="6" applyNumberFormat="1" applyFont="1" applyFill="1" applyBorder="1" applyAlignment="1">
      <alignment horizontal="center" vertical="center"/>
    </xf>
    <xf numFmtId="176" fontId="6" fillId="0" borderId="0" xfId="5" applyNumberFormat="1" applyFont="1" applyFill="1" applyAlignment="1">
      <alignment vertical="center"/>
    </xf>
    <xf numFmtId="176" fontId="24" fillId="0" borderId="2" xfId="5" applyNumberFormat="1" applyFont="1" applyFill="1" applyBorder="1" applyAlignment="1">
      <alignment vertical="center"/>
    </xf>
    <xf numFmtId="177" fontId="24" fillId="0" borderId="2" xfId="5" applyNumberFormat="1" applyFont="1" applyFill="1" applyBorder="1" applyAlignment="1">
      <alignment vertical="center"/>
    </xf>
    <xf numFmtId="176" fontId="30" fillId="0" borderId="2" xfId="5" applyNumberFormat="1" applyFont="1" applyFill="1" applyBorder="1" applyAlignment="1">
      <alignment vertical="center"/>
    </xf>
    <xf numFmtId="177" fontId="30" fillId="0" borderId="2" xfId="5" applyNumberFormat="1" applyFont="1" applyFill="1" applyBorder="1" applyAlignment="1">
      <alignment vertical="center"/>
    </xf>
    <xf numFmtId="38" fontId="24" fillId="0" borderId="0" xfId="1" applyFont="1" applyFill="1" applyAlignment="1">
      <alignment vertical="center"/>
    </xf>
    <xf numFmtId="180" fontId="24" fillId="0" borderId="0" xfId="0" applyNumberFormat="1" applyFont="1" applyFill="1" applyAlignment="1">
      <alignment vertical="center"/>
    </xf>
    <xf numFmtId="176" fontId="30" fillId="0" borderId="0" xfId="5" applyNumberFormat="1" applyFont="1" applyFill="1" applyAlignment="1">
      <alignment vertical="center"/>
    </xf>
    <xf numFmtId="177" fontId="30" fillId="0" borderId="0" xfId="5" applyNumberFormat="1" applyFont="1" applyFill="1" applyAlignment="1">
      <alignment vertical="center"/>
    </xf>
    <xf numFmtId="177" fontId="6" fillId="0" borderId="0" xfId="0" applyNumberFormat="1" applyFont="1" applyFill="1" applyAlignment="1">
      <alignment vertical="center"/>
    </xf>
    <xf numFmtId="38" fontId="24" fillId="0" borderId="0" xfId="1" applyFont="1" applyFill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38" fontId="3" fillId="3" borderId="8" xfId="5" applyFont="1" applyFill="1" applyBorder="1" applyAlignment="1">
      <alignment horizontal="center" vertical="center"/>
    </xf>
    <xf numFmtId="38" fontId="3" fillId="3" borderId="10" xfId="5" applyFont="1" applyFill="1" applyBorder="1" applyAlignment="1">
      <alignment horizontal="center" vertical="center"/>
    </xf>
    <xf numFmtId="38" fontId="7" fillId="3" borderId="8" xfId="5" applyFont="1" applyFill="1" applyBorder="1" applyAlignment="1">
      <alignment horizontal="center" vertical="center"/>
    </xf>
    <xf numFmtId="38" fontId="7" fillId="3" borderId="10" xfId="5" applyFont="1" applyFill="1" applyBorder="1" applyAlignment="1">
      <alignment horizontal="center" vertical="center"/>
    </xf>
  </cellXfs>
  <cellStyles count="10">
    <cellStyle name="パーセント" xfId="3" builtinId="5"/>
    <cellStyle name="ハイパーリンク" xfId="4" builtinId="8"/>
    <cellStyle name="ハイパーリンク 2" xfId="9" xr:uid="{AAEE09A5-3920-491C-9011-0651DE85287D}"/>
    <cellStyle name="桁区切り" xfId="1" builtinId="6"/>
    <cellStyle name="桁区切り 2" xfId="5" xr:uid="{540A6EEB-D84A-4054-8783-05843B9A4523}"/>
    <cellStyle name="桁区切り[0]_P74-75水道決算" xfId="7" xr:uid="{13F6DB0D-01D5-4831-88FF-7093D9EC5B3E}"/>
    <cellStyle name="桁区切り[0]_P74-75水道決算_1" xfId="8" xr:uid="{EC7E84F5-B4DC-4085-9D3C-CAF4FC42D05B}"/>
    <cellStyle name="通貨" xfId="2" builtinId="7"/>
    <cellStyle name="標準" xfId="0" builtinId="0"/>
    <cellStyle name="標準 2 4" xfId="6" xr:uid="{AAF6FAFB-76F1-4598-A67B-405A7FE4A055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14</xdr:col>
      <xdr:colOff>19285</xdr:colOff>
      <xdr:row>21</xdr:row>
      <xdr:rowOff>25313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25FB2C9-5BA5-B5CE-0FE6-5F03B0C96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019175"/>
          <a:ext cx="6334360" cy="29399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85725</xdr:rowOff>
    </xdr:from>
    <xdr:to>
      <xdr:col>14</xdr:col>
      <xdr:colOff>8201</xdr:colOff>
      <xdr:row>38</xdr:row>
      <xdr:rowOff>102725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4872E62-6819-6CBE-A729-E29438614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4038600"/>
          <a:ext cx="6323276" cy="29316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39</xdr:row>
      <xdr:rowOff>0</xdr:rowOff>
    </xdr:from>
    <xdr:to>
      <xdr:col>14</xdr:col>
      <xdr:colOff>17726</xdr:colOff>
      <xdr:row>57</xdr:row>
      <xdr:rowOff>9036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22A90A7-F282-F9B0-36DB-C6078A649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7048500"/>
          <a:ext cx="6323276" cy="3095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7B324-D17A-45F6-BAFF-01EF337097F2}">
  <dimension ref="B1:N4"/>
  <sheetViews>
    <sheetView tabSelected="1" view="pageBreakPreview" zoomScaleNormal="100" zoomScaleSheetLayoutView="100" workbookViewId="0">
      <selection activeCell="V18" sqref="V18"/>
    </sheetView>
  </sheetViews>
  <sheetFormatPr defaultRowHeight="13.5"/>
  <cols>
    <col min="1" max="1" width="3.125" style="1" customWidth="1"/>
    <col min="2" max="14" width="6.375" style="1" customWidth="1"/>
    <col min="15" max="15" width="3.125" style="1" customWidth="1"/>
    <col min="16" max="16" width="3.625" style="1" customWidth="1"/>
    <col min="17" max="21" width="11.125" style="1" bestFit="1" customWidth="1"/>
    <col min="22" max="22" width="11" style="1" bestFit="1" customWidth="1"/>
    <col min="23" max="24" width="9.25" style="1" bestFit="1" customWidth="1"/>
    <col min="25" max="16384" width="9" style="1"/>
  </cols>
  <sheetData>
    <row r="1" spans="2:14" ht="13.5" customHeight="1" thickBot="1"/>
    <row r="2" spans="2:14" ht="39.75" customHeight="1" thickTop="1" thickBot="1">
      <c r="B2" s="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2:14" ht="13.5" customHeight="1" thickTop="1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ht="13.5" customHeight="1"/>
  </sheetData>
  <phoneticPr fontId="2"/>
  <pageMargins left="0.70866141732283472" right="0.70866141732283472" top="0.74803149606299213" bottom="0.74803149606299213" header="0.31496062992125984" footer="0.51181102362204722"/>
  <pageSetup paperSize="9" scale="99" orientation="portrait" r:id="rId1"/>
  <headerFooter>
    <oddFooter>&amp;C&amp;"ＭＳ Ｐ明朝,標準"&amp;A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B7173-8506-4ACF-875C-3F83E0F51DF6}">
  <sheetPr>
    <pageSetUpPr fitToPage="1"/>
  </sheetPr>
  <dimension ref="A1:L47"/>
  <sheetViews>
    <sheetView view="pageBreakPreview" zoomScaleNormal="100" zoomScaleSheetLayoutView="100" workbookViewId="0"/>
  </sheetViews>
  <sheetFormatPr defaultRowHeight="13.5"/>
  <cols>
    <col min="1" max="1" width="5.25" style="6" bestFit="1" customWidth="1"/>
    <col min="2" max="2" width="27.625" style="6" customWidth="1"/>
    <col min="3" max="4" width="14.25" style="6" customWidth="1"/>
    <col min="5" max="5" width="15.25" style="6" customWidth="1"/>
    <col min="6" max="12" width="14.25" style="6" customWidth="1"/>
    <col min="13" max="16384" width="9" style="6"/>
  </cols>
  <sheetData>
    <row r="1" spans="1:12" ht="18" customHeight="1">
      <c r="A1" s="39"/>
      <c r="B1" s="25" t="s">
        <v>43</v>
      </c>
      <c r="D1" s="38"/>
      <c r="E1" s="37"/>
    </row>
    <row r="2" spans="1:12" ht="12" customHeight="1">
      <c r="B2" s="36"/>
      <c r="D2" s="35"/>
      <c r="F2" s="35"/>
      <c r="H2" s="35"/>
      <c r="J2" s="35"/>
      <c r="L2" s="35" t="s">
        <v>22</v>
      </c>
    </row>
    <row r="3" spans="1:12" s="34" customFormat="1" ht="21" customHeight="1">
      <c r="B3" s="442" t="s">
        <v>21</v>
      </c>
      <c r="C3" s="436" t="s">
        <v>334</v>
      </c>
      <c r="D3" s="437"/>
      <c r="E3" s="436" t="s">
        <v>335</v>
      </c>
      <c r="F3" s="437"/>
      <c r="G3" s="437" t="s">
        <v>336</v>
      </c>
      <c r="H3" s="437"/>
      <c r="I3" s="436" t="s">
        <v>337</v>
      </c>
      <c r="J3" s="437"/>
      <c r="K3" s="439" t="s">
        <v>339</v>
      </c>
      <c r="L3" s="440"/>
    </row>
    <row r="4" spans="1:12" s="34" customFormat="1" ht="21" customHeight="1">
      <c r="B4" s="443"/>
      <c r="C4" s="20" t="s">
        <v>20</v>
      </c>
      <c r="D4" s="19" t="s">
        <v>19</v>
      </c>
      <c r="E4" s="20" t="s">
        <v>20</v>
      </c>
      <c r="F4" s="19" t="s">
        <v>19</v>
      </c>
      <c r="G4" s="21" t="s">
        <v>20</v>
      </c>
      <c r="H4" s="19" t="s">
        <v>19</v>
      </c>
      <c r="I4" s="20" t="s">
        <v>20</v>
      </c>
      <c r="J4" s="19" t="s">
        <v>19</v>
      </c>
      <c r="K4" s="18" t="s">
        <v>20</v>
      </c>
      <c r="L4" s="17" t="s">
        <v>19</v>
      </c>
    </row>
    <row r="5" spans="1:12" s="31" customFormat="1" ht="24.75" customHeight="1">
      <c r="B5" s="16" t="s">
        <v>18</v>
      </c>
      <c r="C5" s="33">
        <v>44558288</v>
      </c>
      <c r="D5" s="33">
        <v>42676338</v>
      </c>
      <c r="E5" s="33">
        <v>41455461</v>
      </c>
      <c r="F5" s="33">
        <v>39406589</v>
      </c>
      <c r="G5" s="33">
        <v>44882851</v>
      </c>
      <c r="H5" s="33">
        <v>43138902</v>
      </c>
      <c r="I5" s="33">
        <v>46981808</v>
      </c>
      <c r="J5" s="32">
        <v>45842832</v>
      </c>
      <c r="K5" s="33">
        <v>43282108</v>
      </c>
      <c r="L5" s="32">
        <v>42610617</v>
      </c>
    </row>
    <row r="6" spans="1:12" ht="15.75" customHeight="1">
      <c r="B6" s="14" t="s">
        <v>42</v>
      </c>
      <c r="C6" s="13">
        <v>16854174</v>
      </c>
      <c r="D6" s="13">
        <v>17432953</v>
      </c>
      <c r="E6" s="13">
        <v>16657863</v>
      </c>
      <c r="F6" s="13">
        <v>17228478</v>
      </c>
      <c r="G6" s="13">
        <v>16987241</v>
      </c>
      <c r="H6" s="13">
        <v>18012967</v>
      </c>
      <c r="I6" s="13">
        <v>17642142</v>
      </c>
      <c r="J6" s="13">
        <v>18392625</v>
      </c>
      <c r="K6" s="12">
        <v>17529742</v>
      </c>
      <c r="L6" s="12">
        <v>18497705</v>
      </c>
    </row>
    <row r="7" spans="1:12" ht="15.75" customHeight="1">
      <c r="B7" s="14" t="s">
        <v>41</v>
      </c>
      <c r="C7" s="13">
        <v>179956</v>
      </c>
      <c r="D7" s="13">
        <v>166613</v>
      </c>
      <c r="E7" s="13">
        <v>153956</v>
      </c>
      <c r="F7" s="13">
        <v>169514</v>
      </c>
      <c r="G7" s="13">
        <v>156700</v>
      </c>
      <c r="H7" s="13">
        <v>188907</v>
      </c>
      <c r="I7" s="13">
        <v>156700</v>
      </c>
      <c r="J7" s="13">
        <v>190438</v>
      </c>
      <c r="K7" s="12">
        <v>201670</v>
      </c>
      <c r="L7" s="12">
        <v>190671</v>
      </c>
    </row>
    <row r="8" spans="1:12" ht="15.75" customHeight="1">
      <c r="B8" s="14" t="s">
        <v>40</v>
      </c>
      <c r="C8" s="13">
        <v>7000</v>
      </c>
      <c r="D8" s="13">
        <v>10409</v>
      </c>
      <c r="E8" s="13">
        <v>7000</v>
      </c>
      <c r="F8" s="13">
        <v>8830</v>
      </c>
      <c r="G8" s="13">
        <v>7000</v>
      </c>
      <c r="H8" s="13">
        <v>5595</v>
      </c>
      <c r="I8" s="13">
        <v>7000</v>
      </c>
      <c r="J8" s="13">
        <v>5147</v>
      </c>
      <c r="K8" s="12">
        <v>5000</v>
      </c>
      <c r="L8" s="12">
        <v>7093</v>
      </c>
    </row>
    <row r="9" spans="1:12" ht="15.75" customHeight="1">
      <c r="B9" s="14" t="s">
        <v>39</v>
      </c>
      <c r="C9" s="13">
        <v>52000</v>
      </c>
      <c r="D9" s="13">
        <v>55522</v>
      </c>
      <c r="E9" s="13">
        <v>52000</v>
      </c>
      <c r="F9" s="13">
        <v>87808</v>
      </c>
      <c r="G9" s="13">
        <v>52000</v>
      </c>
      <c r="H9" s="13">
        <v>81677</v>
      </c>
      <c r="I9" s="13">
        <v>85000</v>
      </c>
      <c r="J9" s="13">
        <v>94940</v>
      </c>
      <c r="K9" s="12">
        <v>79000</v>
      </c>
      <c r="L9" s="12">
        <v>135984</v>
      </c>
    </row>
    <row r="10" spans="1:12" ht="15.75" customHeight="1">
      <c r="B10" s="14" t="s">
        <v>38</v>
      </c>
      <c r="C10" s="13">
        <v>32000</v>
      </c>
      <c r="D10" s="13">
        <v>66989</v>
      </c>
      <c r="E10" s="13">
        <v>32000</v>
      </c>
      <c r="F10" s="13">
        <v>104746</v>
      </c>
      <c r="G10" s="13">
        <v>32000</v>
      </c>
      <c r="H10" s="13">
        <v>64010</v>
      </c>
      <c r="I10" s="13">
        <v>32000</v>
      </c>
      <c r="J10" s="13">
        <v>110893</v>
      </c>
      <c r="K10" s="12">
        <v>68000</v>
      </c>
      <c r="L10" s="12">
        <v>195844</v>
      </c>
    </row>
    <row r="11" spans="1:12" ht="15.75" customHeight="1">
      <c r="B11" s="14" t="s">
        <v>37</v>
      </c>
      <c r="C11" s="30">
        <v>115180</v>
      </c>
      <c r="D11" s="30">
        <v>105442</v>
      </c>
      <c r="E11" s="30">
        <v>90000</v>
      </c>
      <c r="F11" s="30">
        <v>194298</v>
      </c>
      <c r="G11" s="13">
        <v>150000</v>
      </c>
      <c r="H11" s="13">
        <v>205822</v>
      </c>
      <c r="I11" s="13">
        <v>200000</v>
      </c>
      <c r="J11" s="13">
        <v>216905</v>
      </c>
      <c r="K11" s="12">
        <v>218000</v>
      </c>
      <c r="L11" s="12">
        <v>244429</v>
      </c>
    </row>
    <row r="12" spans="1:12" ht="15.75" customHeight="1">
      <c r="B12" s="14" t="s">
        <v>36</v>
      </c>
      <c r="C12" s="13">
        <v>1858000</v>
      </c>
      <c r="D12" s="13">
        <v>1909862</v>
      </c>
      <c r="E12" s="13">
        <v>1835000</v>
      </c>
      <c r="F12" s="13">
        <v>2103908</v>
      </c>
      <c r="G12" s="13">
        <v>1935000</v>
      </c>
      <c r="H12" s="13">
        <v>2286851</v>
      </c>
      <c r="I12" s="13">
        <v>2200000</v>
      </c>
      <c r="J12" s="13">
        <v>2301763</v>
      </c>
      <c r="K12" s="12">
        <v>2206000</v>
      </c>
      <c r="L12" s="12">
        <v>2429909</v>
      </c>
    </row>
    <row r="13" spans="1:12" ht="15.75" customHeight="1">
      <c r="B13" s="14" t="s">
        <v>35</v>
      </c>
      <c r="C13" s="30" t="s">
        <v>34</v>
      </c>
      <c r="D13" s="30" t="s">
        <v>34</v>
      </c>
      <c r="E13" s="30" t="s">
        <v>34</v>
      </c>
      <c r="F13" s="30" t="s">
        <v>34</v>
      </c>
      <c r="G13" s="30" t="s">
        <v>34</v>
      </c>
      <c r="H13" s="30" t="s">
        <v>34</v>
      </c>
      <c r="I13" s="30" t="s">
        <v>34</v>
      </c>
      <c r="J13" s="30" t="s">
        <v>34</v>
      </c>
      <c r="K13" s="29" t="s">
        <v>34</v>
      </c>
      <c r="L13" s="29" t="s">
        <v>34</v>
      </c>
    </row>
    <row r="14" spans="1:12" ht="15.75" customHeight="1">
      <c r="B14" s="14" t="s">
        <v>33</v>
      </c>
      <c r="C14" s="30">
        <v>30086</v>
      </c>
      <c r="D14" s="30">
        <v>22997</v>
      </c>
      <c r="E14" s="30">
        <v>17000</v>
      </c>
      <c r="F14" s="30">
        <v>22105</v>
      </c>
      <c r="G14" s="30">
        <v>25000</v>
      </c>
      <c r="H14" s="30">
        <v>32213</v>
      </c>
      <c r="I14" s="30">
        <v>20000</v>
      </c>
      <c r="J14" s="30">
        <v>36183</v>
      </c>
      <c r="K14" s="29">
        <v>47000</v>
      </c>
      <c r="L14" s="29">
        <v>40836</v>
      </c>
    </row>
    <row r="15" spans="1:12" ht="15.75" customHeight="1">
      <c r="B15" s="14" t="s">
        <v>32</v>
      </c>
      <c r="C15" s="30">
        <v>140509</v>
      </c>
      <c r="D15" s="30">
        <v>140509</v>
      </c>
      <c r="E15" s="30">
        <v>332956</v>
      </c>
      <c r="F15" s="30">
        <v>333795</v>
      </c>
      <c r="G15" s="30">
        <v>146449</v>
      </c>
      <c r="H15" s="30">
        <v>146825</v>
      </c>
      <c r="I15" s="30">
        <v>145060</v>
      </c>
      <c r="J15" s="30">
        <v>145403</v>
      </c>
      <c r="K15" s="29">
        <v>581476</v>
      </c>
      <c r="L15" s="29">
        <v>582113</v>
      </c>
    </row>
    <row r="16" spans="1:12" ht="15.75" customHeight="1">
      <c r="B16" s="14" t="s">
        <v>31</v>
      </c>
      <c r="C16" s="13">
        <v>28000</v>
      </c>
      <c r="D16" s="13">
        <v>39552</v>
      </c>
      <c r="E16" s="13">
        <v>412168</v>
      </c>
      <c r="F16" s="13">
        <v>496044</v>
      </c>
      <c r="G16" s="13">
        <v>28000</v>
      </c>
      <c r="H16" s="13">
        <v>43695</v>
      </c>
      <c r="I16" s="13">
        <v>28000</v>
      </c>
      <c r="J16" s="13">
        <v>74119</v>
      </c>
      <c r="K16" s="12">
        <v>28000</v>
      </c>
      <c r="L16" s="12">
        <v>135359</v>
      </c>
    </row>
    <row r="17" spans="2:12" ht="15.75" customHeight="1">
      <c r="B17" s="14" t="s">
        <v>30</v>
      </c>
      <c r="C17" s="13">
        <v>14000</v>
      </c>
      <c r="D17" s="13">
        <v>12671</v>
      </c>
      <c r="E17" s="13">
        <v>13000</v>
      </c>
      <c r="F17" s="13">
        <v>12041</v>
      </c>
      <c r="G17" s="13">
        <v>12500</v>
      </c>
      <c r="H17" s="13">
        <v>10971</v>
      </c>
      <c r="I17" s="13">
        <v>12000</v>
      </c>
      <c r="J17" s="13">
        <v>9664</v>
      </c>
      <c r="K17" s="12">
        <v>10000</v>
      </c>
      <c r="L17" s="12">
        <v>9045</v>
      </c>
    </row>
    <row r="18" spans="2:12" ht="15.75" customHeight="1">
      <c r="B18" s="14" t="s">
        <v>29</v>
      </c>
      <c r="C18" s="13">
        <v>211799</v>
      </c>
      <c r="D18" s="13">
        <v>178341</v>
      </c>
      <c r="E18" s="13">
        <v>223986</v>
      </c>
      <c r="F18" s="13">
        <v>204239</v>
      </c>
      <c r="G18" s="13">
        <v>216596</v>
      </c>
      <c r="H18" s="13">
        <v>205090</v>
      </c>
      <c r="I18" s="13">
        <v>211984</v>
      </c>
      <c r="J18" s="13">
        <v>200900</v>
      </c>
      <c r="K18" s="12">
        <v>212348</v>
      </c>
      <c r="L18" s="12">
        <v>201808</v>
      </c>
    </row>
    <row r="19" spans="2:12" ht="15.75" customHeight="1">
      <c r="B19" s="14" t="s">
        <v>28</v>
      </c>
      <c r="C19" s="13">
        <v>179993</v>
      </c>
      <c r="D19" s="13">
        <v>159640</v>
      </c>
      <c r="E19" s="13">
        <v>180468</v>
      </c>
      <c r="F19" s="13">
        <v>172975</v>
      </c>
      <c r="G19" s="13">
        <v>181316</v>
      </c>
      <c r="H19" s="13">
        <v>180307</v>
      </c>
      <c r="I19" s="13">
        <v>192897</v>
      </c>
      <c r="J19" s="13">
        <v>196744</v>
      </c>
      <c r="K19" s="12">
        <v>196493</v>
      </c>
      <c r="L19" s="12">
        <v>209606</v>
      </c>
    </row>
    <row r="20" spans="2:12" ht="15.75" customHeight="1">
      <c r="B20" s="14" t="s">
        <v>6</v>
      </c>
      <c r="C20" s="13">
        <v>17121999</v>
      </c>
      <c r="D20" s="13">
        <v>15817601</v>
      </c>
      <c r="E20" s="13">
        <v>11521890</v>
      </c>
      <c r="F20" s="13">
        <v>9138198</v>
      </c>
      <c r="G20" s="13">
        <v>9801453</v>
      </c>
      <c r="H20" s="13">
        <v>8327570</v>
      </c>
      <c r="I20" s="13">
        <v>8793300</v>
      </c>
      <c r="J20" s="13">
        <v>7603253</v>
      </c>
      <c r="K20" s="12">
        <v>9527712</v>
      </c>
      <c r="L20" s="12">
        <v>8516510</v>
      </c>
    </row>
    <row r="21" spans="2:12" ht="15.75" customHeight="1">
      <c r="B21" s="14" t="s">
        <v>5</v>
      </c>
      <c r="C21" s="13">
        <v>2147709</v>
      </c>
      <c r="D21" s="13">
        <v>1998500</v>
      </c>
      <c r="E21" s="13">
        <v>2069839</v>
      </c>
      <c r="F21" s="13">
        <v>1970552</v>
      </c>
      <c r="G21" s="13">
        <v>2262687</v>
      </c>
      <c r="H21" s="13">
        <v>2077067</v>
      </c>
      <c r="I21" s="13">
        <v>2371305</v>
      </c>
      <c r="J21" s="13">
        <v>2233858</v>
      </c>
      <c r="K21" s="12">
        <v>2429697</v>
      </c>
      <c r="L21" s="12">
        <v>2378434</v>
      </c>
    </row>
    <row r="22" spans="2:12" ht="15.75" customHeight="1">
      <c r="B22" s="14" t="s">
        <v>27</v>
      </c>
      <c r="C22" s="13">
        <v>23891</v>
      </c>
      <c r="D22" s="13">
        <v>26085</v>
      </c>
      <c r="E22" s="13">
        <v>23095</v>
      </c>
      <c r="F22" s="13">
        <v>27646</v>
      </c>
      <c r="G22" s="13">
        <v>29962</v>
      </c>
      <c r="H22" s="13">
        <v>30541</v>
      </c>
      <c r="I22" s="13">
        <v>25161</v>
      </c>
      <c r="J22" s="13">
        <v>28386</v>
      </c>
      <c r="K22" s="12">
        <v>31137</v>
      </c>
      <c r="L22" s="12">
        <v>31800</v>
      </c>
    </row>
    <row r="23" spans="2:12" ht="15.75" customHeight="1">
      <c r="B23" s="14" t="s">
        <v>26</v>
      </c>
      <c r="C23" s="13">
        <v>12336</v>
      </c>
      <c r="D23" s="13">
        <v>24439</v>
      </c>
      <c r="E23" s="13">
        <v>13019</v>
      </c>
      <c r="F23" s="13">
        <v>18318</v>
      </c>
      <c r="G23" s="13">
        <v>17242</v>
      </c>
      <c r="H23" s="13">
        <v>25254</v>
      </c>
      <c r="I23" s="13">
        <v>36409</v>
      </c>
      <c r="J23" s="13">
        <v>43491</v>
      </c>
      <c r="K23" s="12">
        <v>34410</v>
      </c>
      <c r="L23" s="12">
        <v>161831</v>
      </c>
    </row>
    <row r="24" spans="2:12" ht="15.75" customHeight="1">
      <c r="B24" s="14" t="s">
        <v>25</v>
      </c>
      <c r="C24" s="13">
        <v>578708</v>
      </c>
      <c r="D24" s="13">
        <v>567411</v>
      </c>
      <c r="E24" s="13">
        <v>786332</v>
      </c>
      <c r="F24" s="13">
        <v>783697</v>
      </c>
      <c r="G24" s="13">
        <v>2269770</v>
      </c>
      <c r="H24" s="13">
        <v>2268523</v>
      </c>
      <c r="I24" s="13">
        <v>3704832</v>
      </c>
      <c r="J24" s="13">
        <v>3675268</v>
      </c>
      <c r="K24" s="12">
        <v>2405176</v>
      </c>
      <c r="L24" s="12">
        <v>2402325</v>
      </c>
    </row>
    <row r="25" spans="2:12" ht="15.75" customHeight="1">
      <c r="B25" s="14" t="s">
        <v>24</v>
      </c>
      <c r="C25" s="13">
        <v>1358535</v>
      </c>
      <c r="D25" s="13">
        <v>1358536</v>
      </c>
      <c r="E25" s="13">
        <v>2089812</v>
      </c>
      <c r="F25" s="13">
        <v>2089813</v>
      </c>
      <c r="G25" s="13">
        <v>2851127</v>
      </c>
      <c r="H25" s="13">
        <v>2851127</v>
      </c>
      <c r="I25" s="13">
        <v>3495268</v>
      </c>
      <c r="J25" s="13">
        <v>3495269</v>
      </c>
      <c r="K25" s="12">
        <v>2699135</v>
      </c>
      <c r="L25" s="12">
        <v>2699136</v>
      </c>
    </row>
    <row r="26" spans="2:12" ht="15.75" customHeight="1">
      <c r="B26" s="14" t="s">
        <v>4</v>
      </c>
      <c r="C26" s="13">
        <v>1362013</v>
      </c>
      <c r="D26" s="13">
        <v>1135268</v>
      </c>
      <c r="E26" s="13">
        <v>1592877</v>
      </c>
      <c r="F26" s="13">
        <v>1396183</v>
      </c>
      <c r="G26" s="13">
        <v>2069208</v>
      </c>
      <c r="H26" s="13">
        <v>1659888</v>
      </c>
      <c r="I26" s="13">
        <v>1808050</v>
      </c>
      <c r="J26" s="13">
        <v>1595583</v>
      </c>
      <c r="K26" s="12">
        <v>1903412</v>
      </c>
      <c r="L26" s="12">
        <v>1657579</v>
      </c>
    </row>
    <row r="27" spans="2:12" ht="15.75" customHeight="1">
      <c r="B27" s="11" t="s">
        <v>3</v>
      </c>
      <c r="C27" s="10">
        <v>2250400</v>
      </c>
      <c r="D27" s="10">
        <v>1447000</v>
      </c>
      <c r="E27" s="10">
        <v>3351200</v>
      </c>
      <c r="F27" s="10">
        <v>2843400</v>
      </c>
      <c r="G27" s="10">
        <v>5651600</v>
      </c>
      <c r="H27" s="10">
        <v>4434000</v>
      </c>
      <c r="I27" s="10">
        <v>5814700</v>
      </c>
      <c r="J27" s="10">
        <v>5192000</v>
      </c>
      <c r="K27" s="9">
        <v>2868700</v>
      </c>
      <c r="L27" s="9">
        <v>1882600</v>
      </c>
    </row>
    <row r="28" spans="2:12">
      <c r="B28" s="28" t="s">
        <v>8</v>
      </c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2:12">
      <c r="B29" s="26"/>
      <c r="C29" s="26"/>
      <c r="D29" s="26"/>
      <c r="E29" s="26"/>
      <c r="F29" s="26"/>
      <c r="G29" s="27"/>
      <c r="H29" s="26"/>
      <c r="I29" s="27"/>
      <c r="J29" s="26"/>
      <c r="K29" s="27"/>
      <c r="L29" s="26"/>
    </row>
    <row r="30" spans="2:12" ht="18" customHeight="1">
      <c r="B30" s="25" t="s">
        <v>23</v>
      </c>
      <c r="E30" s="24"/>
    </row>
    <row r="31" spans="2:12" ht="12" customHeight="1">
      <c r="B31" s="23"/>
      <c r="C31" s="7"/>
      <c r="D31" s="22"/>
      <c r="E31" s="7"/>
      <c r="F31" s="22"/>
      <c r="G31" s="7"/>
      <c r="H31" s="22"/>
      <c r="I31" s="7"/>
      <c r="J31" s="22"/>
      <c r="K31" s="7"/>
      <c r="L31" s="22" t="s">
        <v>22</v>
      </c>
    </row>
    <row r="32" spans="2:12" ht="21" customHeight="1">
      <c r="B32" s="442" t="s">
        <v>21</v>
      </c>
      <c r="C32" s="438" t="s">
        <v>334</v>
      </c>
      <c r="D32" s="436"/>
      <c r="E32" s="438" t="s">
        <v>335</v>
      </c>
      <c r="F32" s="436"/>
      <c r="G32" s="444" t="s">
        <v>336</v>
      </c>
      <c r="H32" s="436"/>
      <c r="I32" s="438" t="s">
        <v>337</v>
      </c>
      <c r="J32" s="436"/>
      <c r="K32" s="441" t="s">
        <v>339</v>
      </c>
      <c r="L32" s="439"/>
    </row>
    <row r="33" spans="2:12" ht="21" customHeight="1">
      <c r="B33" s="443"/>
      <c r="C33" s="20" t="s">
        <v>20</v>
      </c>
      <c r="D33" s="19" t="s">
        <v>19</v>
      </c>
      <c r="E33" s="20" t="s">
        <v>20</v>
      </c>
      <c r="F33" s="19" t="s">
        <v>19</v>
      </c>
      <c r="G33" s="21" t="s">
        <v>20</v>
      </c>
      <c r="H33" s="19" t="s">
        <v>19</v>
      </c>
      <c r="I33" s="20" t="s">
        <v>20</v>
      </c>
      <c r="J33" s="19" t="s">
        <v>19</v>
      </c>
      <c r="K33" s="18" t="s">
        <v>20</v>
      </c>
      <c r="L33" s="17" t="s">
        <v>19</v>
      </c>
    </row>
    <row r="34" spans="2:12" ht="29.25" customHeight="1">
      <c r="B34" s="16" t="s">
        <v>18</v>
      </c>
      <c r="C34" s="15">
        <v>44558288</v>
      </c>
      <c r="D34" s="15">
        <v>40586525</v>
      </c>
      <c r="E34" s="15">
        <v>41455461</v>
      </c>
      <c r="F34" s="15">
        <v>36555461</v>
      </c>
      <c r="G34" s="15">
        <v>44882851</v>
      </c>
      <c r="H34" s="15">
        <v>39643633</v>
      </c>
      <c r="I34" s="15">
        <v>46981808</v>
      </c>
      <c r="J34" s="15">
        <v>43143696</v>
      </c>
      <c r="K34" s="15">
        <v>43282108</v>
      </c>
      <c r="L34" s="15">
        <v>39142830</v>
      </c>
    </row>
    <row r="35" spans="2:12" ht="16.5" customHeight="1">
      <c r="B35" s="14" t="s">
        <v>17</v>
      </c>
      <c r="C35" s="13">
        <v>251818</v>
      </c>
      <c r="D35" s="13">
        <v>245106</v>
      </c>
      <c r="E35" s="13">
        <v>247943</v>
      </c>
      <c r="F35" s="13">
        <v>237874</v>
      </c>
      <c r="G35" s="13">
        <v>247379</v>
      </c>
      <c r="H35" s="13">
        <v>241569</v>
      </c>
      <c r="I35" s="13">
        <v>258046</v>
      </c>
      <c r="J35" s="13">
        <v>249233</v>
      </c>
      <c r="K35" s="12">
        <v>247735</v>
      </c>
      <c r="L35" s="12">
        <v>243180</v>
      </c>
    </row>
    <row r="36" spans="2:12" ht="16.5" customHeight="1">
      <c r="B36" s="14" t="s">
        <v>16</v>
      </c>
      <c r="C36" s="13">
        <v>13506882</v>
      </c>
      <c r="D36" s="13">
        <v>12964348</v>
      </c>
      <c r="E36" s="13">
        <v>5430214</v>
      </c>
      <c r="F36" s="13">
        <v>5081260</v>
      </c>
      <c r="G36" s="13">
        <v>8413663</v>
      </c>
      <c r="H36" s="13">
        <v>7072571</v>
      </c>
      <c r="I36" s="13">
        <v>12244276</v>
      </c>
      <c r="J36" s="13">
        <v>11808894</v>
      </c>
      <c r="K36" s="12">
        <v>7030593</v>
      </c>
      <c r="L36" s="12">
        <v>6136625</v>
      </c>
    </row>
    <row r="37" spans="2:12" ht="16.5" customHeight="1">
      <c r="B37" s="14" t="s">
        <v>15</v>
      </c>
      <c r="C37" s="13">
        <v>15029199</v>
      </c>
      <c r="D37" s="13">
        <v>14026247</v>
      </c>
      <c r="E37" s="13">
        <v>17873756</v>
      </c>
      <c r="F37" s="13">
        <v>15901365</v>
      </c>
      <c r="G37" s="13">
        <v>16847720</v>
      </c>
      <c r="H37" s="13">
        <v>15512499</v>
      </c>
      <c r="I37" s="13">
        <v>17433672</v>
      </c>
      <c r="J37" s="13">
        <v>16349248</v>
      </c>
      <c r="K37" s="12">
        <v>19597215</v>
      </c>
      <c r="L37" s="12">
        <v>17812627</v>
      </c>
    </row>
    <row r="38" spans="2:12" ht="16.5" customHeight="1">
      <c r="B38" s="14" t="s">
        <v>2</v>
      </c>
      <c r="C38" s="13">
        <v>2749131</v>
      </c>
      <c r="D38" s="13">
        <v>1938859</v>
      </c>
      <c r="E38" s="13">
        <v>3784877</v>
      </c>
      <c r="F38" s="13">
        <v>2564787</v>
      </c>
      <c r="G38" s="13">
        <v>4082239</v>
      </c>
      <c r="H38" s="13">
        <v>2795822</v>
      </c>
      <c r="I38" s="13">
        <v>3535022</v>
      </c>
      <c r="J38" s="13">
        <v>2712554</v>
      </c>
      <c r="K38" s="12">
        <v>2659394</v>
      </c>
      <c r="L38" s="12">
        <v>2458363</v>
      </c>
    </row>
    <row r="39" spans="2:12" ht="16.5" customHeight="1">
      <c r="B39" s="14" t="s">
        <v>14</v>
      </c>
      <c r="C39" s="13">
        <v>60475</v>
      </c>
      <c r="D39" s="13">
        <v>56893</v>
      </c>
      <c r="E39" s="13">
        <v>61263</v>
      </c>
      <c r="F39" s="13">
        <v>57467</v>
      </c>
      <c r="G39" s="13">
        <v>104234</v>
      </c>
      <c r="H39" s="13">
        <v>99142</v>
      </c>
      <c r="I39" s="13">
        <v>55642</v>
      </c>
      <c r="J39" s="13">
        <v>52062</v>
      </c>
      <c r="K39" s="12">
        <v>64634</v>
      </c>
      <c r="L39" s="12">
        <v>60582</v>
      </c>
    </row>
    <row r="40" spans="2:12" ht="16.5" customHeight="1">
      <c r="B40" s="14" t="s">
        <v>13</v>
      </c>
      <c r="C40" s="13">
        <v>86922</v>
      </c>
      <c r="D40" s="13">
        <v>81051</v>
      </c>
      <c r="E40" s="13">
        <v>88544</v>
      </c>
      <c r="F40" s="13">
        <v>81585</v>
      </c>
      <c r="G40" s="13">
        <v>92741</v>
      </c>
      <c r="H40" s="13">
        <v>84927</v>
      </c>
      <c r="I40" s="13">
        <v>88297</v>
      </c>
      <c r="J40" s="13">
        <v>83563</v>
      </c>
      <c r="K40" s="12">
        <v>88149</v>
      </c>
      <c r="L40" s="12">
        <v>82483</v>
      </c>
    </row>
    <row r="41" spans="2:12" ht="16.5" customHeight="1">
      <c r="B41" s="14" t="s">
        <v>12</v>
      </c>
      <c r="C41" s="13">
        <v>538815</v>
      </c>
      <c r="D41" s="13">
        <v>314097</v>
      </c>
      <c r="E41" s="13">
        <v>632094</v>
      </c>
      <c r="F41" s="13">
        <v>353167</v>
      </c>
      <c r="G41" s="13">
        <v>675795</v>
      </c>
      <c r="H41" s="13">
        <v>427326</v>
      </c>
      <c r="I41" s="13">
        <v>638804</v>
      </c>
      <c r="J41" s="13">
        <v>244107</v>
      </c>
      <c r="K41" s="12">
        <v>642779</v>
      </c>
      <c r="L41" s="12">
        <v>400290</v>
      </c>
    </row>
    <row r="42" spans="2:12" ht="16.5" customHeight="1">
      <c r="B42" s="14" t="s">
        <v>11</v>
      </c>
      <c r="C42" s="13">
        <v>5152761</v>
      </c>
      <c r="D42" s="13">
        <v>4343268</v>
      </c>
      <c r="E42" s="13">
        <v>6023351</v>
      </c>
      <c r="F42" s="13">
        <v>5396877</v>
      </c>
      <c r="G42" s="13">
        <v>5836083</v>
      </c>
      <c r="H42" s="13">
        <v>5309141</v>
      </c>
      <c r="I42" s="13">
        <v>5048630</v>
      </c>
      <c r="J42" s="13">
        <v>4434494</v>
      </c>
      <c r="K42" s="12">
        <v>5705978</v>
      </c>
      <c r="L42" s="12">
        <v>5024123</v>
      </c>
    </row>
    <row r="43" spans="2:12" ht="16.5" customHeight="1">
      <c r="B43" s="14" t="s">
        <v>10</v>
      </c>
      <c r="C43" s="13">
        <v>1019172</v>
      </c>
      <c r="D43" s="13">
        <v>1019172</v>
      </c>
      <c r="E43" s="13">
        <v>1034877</v>
      </c>
      <c r="F43" s="13">
        <v>1034877</v>
      </c>
      <c r="G43" s="13">
        <v>1017558</v>
      </c>
      <c r="H43" s="13">
        <v>1017558</v>
      </c>
      <c r="I43" s="13">
        <v>1063057</v>
      </c>
      <c r="J43" s="13">
        <v>1063057</v>
      </c>
      <c r="K43" s="12">
        <v>1129005</v>
      </c>
      <c r="L43" s="12">
        <v>1129005</v>
      </c>
    </row>
    <row r="44" spans="2:12" ht="16.5" customHeight="1">
      <c r="B44" s="14" t="s">
        <v>1</v>
      </c>
      <c r="C44" s="13">
        <v>3494759</v>
      </c>
      <c r="D44" s="13">
        <v>2962299</v>
      </c>
      <c r="E44" s="13">
        <v>3610312</v>
      </c>
      <c r="F44" s="13">
        <v>3215906</v>
      </c>
      <c r="G44" s="13">
        <v>4869036</v>
      </c>
      <c r="H44" s="13">
        <v>4430196</v>
      </c>
      <c r="I44" s="13">
        <v>3992865</v>
      </c>
      <c r="J44" s="13">
        <v>3549057</v>
      </c>
      <c r="K44" s="12">
        <v>3782648</v>
      </c>
      <c r="L44" s="12">
        <v>3495913</v>
      </c>
    </row>
    <row r="45" spans="2:12" ht="16.5" customHeight="1">
      <c r="B45" s="14" t="s">
        <v>0</v>
      </c>
      <c r="C45" s="13">
        <v>2633518</v>
      </c>
      <c r="D45" s="13">
        <v>2632516</v>
      </c>
      <c r="E45" s="13">
        <v>2627487</v>
      </c>
      <c r="F45" s="13">
        <v>2626486</v>
      </c>
      <c r="G45" s="13">
        <v>2650040</v>
      </c>
      <c r="H45" s="13">
        <v>2648986</v>
      </c>
      <c r="I45" s="13">
        <v>2592843</v>
      </c>
      <c r="J45" s="13">
        <v>2591842</v>
      </c>
      <c r="K45" s="12">
        <v>2296707</v>
      </c>
      <c r="L45" s="12">
        <v>2295722</v>
      </c>
    </row>
    <row r="46" spans="2:12" ht="16.5" customHeight="1">
      <c r="B46" s="11" t="s">
        <v>9</v>
      </c>
      <c r="C46" s="10">
        <v>34836</v>
      </c>
      <c r="D46" s="10">
        <v>2667</v>
      </c>
      <c r="E46" s="10">
        <v>40743</v>
      </c>
      <c r="F46" s="10">
        <v>3812</v>
      </c>
      <c r="G46" s="10">
        <v>46363</v>
      </c>
      <c r="H46" s="10">
        <v>3896</v>
      </c>
      <c r="I46" s="10">
        <v>30654</v>
      </c>
      <c r="J46" s="10">
        <v>5585</v>
      </c>
      <c r="K46" s="9">
        <v>37271</v>
      </c>
      <c r="L46" s="9">
        <v>3917</v>
      </c>
    </row>
    <row r="47" spans="2:12" ht="13.5" customHeight="1">
      <c r="B47" s="8" t="s">
        <v>8</v>
      </c>
      <c r="C47" s="7"/>
      <c r="D47" s="7"/>
      <c r="E47" s="7"/>
      <c r="F47" s="7"/>
      <c r="G47" s="7"/>
      <c r="H47" s="7"/>
      <c r="I47" s="7"/>
      <c r="J47" s="7"/>
      <c r="K47" s="7"/>
      <c r="L47" s="7"/>
    </row>
  </sheetData>
  <mergeCells count="12">
    <mergeCell ref="I3:J3"/>
    <mergeCell ref="I32:J32"/>
    <mergeCell ref="K3:L3"/>
    <mergeCell ref="K32:L32"/>
    <mergeCell ref="B3:B4"/>
    <mergeCell ref="G3:H3"/>
    <mergeCell ref="E3:F3"/>
    <mergeCell ref="C3:D3"/>
    <mergeCell ref="E32:F32"/>
    <mergeCell ref="G32:H32"/>
    <mergeCell ref="B32:B33"/>
    <mergeCell ref="C32:D32"/>
  </mergeCells>
  <phoneticPr fontId="2"/>
  <pageMargins left="0.70866141732283472" right="0.70866141732283472" top="0.74803149606299213" bottom="0.74803149606299213" header="0.31496062992125984" footer="0.51181102362204722"/>
  <pageSetup paperSize="9" firstPageNumber="64" fitToWidth="0" orientation="portrait" useFirstPageNumber="1" r:id="rId1"/>
  <headerFooter differentOddEven="1" scaleWithDoc="0" alignWithMargins="0">
    <oddFooter>&amp;C&amp;"ＭＳ Ｐ明朝,標準"&amp;P</oddFooter>
    <evenFooter>&amp;C&amp;"ＭＳ Ｐ明朝,標準"&amp;P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A4AC-EFA4-4B9F-A184-C6CD29EA4CC7}">
  <sheetPr>
    <pageSetUpPr fitToPage="1"/>
  </sheetPr>
  <dimension ref="A1:P39"/>
  <sheetViews>
    <sheetView view="pageBreakPreview" zoomScaleNormal="100" zoomScaleSheetLayoutView="100" workbookViewId="0"/>
  </sheetViews>
  <sheetFormatPr defaultRowHeight="13.5"/>
  <cols>
    <col min="1" max="1" width="5.25" style="6" bestFit="1" customWidth="1"/>
    <col min="2" max="2" width="4.375" style="6" customWidth="1"/>
    <col min="3" max="3" width="22.625" style="6" customWidth="1"/>
    <col min="4" max="13" width="14.75" style="6" customWidth="1"/>
    <col min="14" max="16384" width="9" style="6"/>
  </cols>
  <sheetData>
    <row r="1" spans="1:16" ht="18" customHeight="1">
      <c r="A1" s="39"/>
      <c r="B1" s="123" t="s">
        <v>100</v>
      </c>
      <c r="C1" s="121"/>
      <c r="F1" s="122"/>
      <c r="G1" s="121"/>
    </row>
    <row r="2" spans="1:16" ht="12" customHeight="1">
      <c r="B2" s="120"/>
      <c r="F2" s="119"/>
      <c r="I2" s="119"/>
      <c r="K2" s="119"/>
      <c r="M2" s="119" t="s">
        <v>51</v>
      </c>
    </row>
    <row r="3" spans="1:16" s="34" customFormat="1" ht="21" customHeight="1">
      <c r="B3" s="453" t="s">
        <v>50</v>
      </c>
      <c r="C3" s="454"/>
      <c r="D3" s="447" t="s">
        <v>99</v>
      </c>
      <c r="E3" s="448"/>
      <c r="F3" s="449" t="s">
        <v>98</v>
      </c>
      <c r="G3" s="449"/>
      <c r="H3" s="449" t="s">
        <v>97</v>
      </c>
      <c r="I3" s="450"/>
      <c r="J3" s="451" t="s">
        <v>96</v>
      </c>
      <c r="K3" s="452"/>
      <c r="L3" s="445" t="s">
        <v>325</v>
      </c>
      <c r="M3" s="446"/>
    </row>
    <row r="4" spans="1:16" s="34" customFormat="1" ht="21" customHeight="1">
      <c r="B4" s="455"/>
      <c r="C4" s="456"/>
      <c r="D4" s="344" t="s">
        <v>19</v>
      </c>
      <c r="E4" s="345" t="s">
        <v>49</v>
      </c>
      <c r="F4" s="387" t="s">
        <v>19</v>
      </c>
      <c r="G4" s="389" t="s">
        <v>49</v>
      </c>
      <c r="H4" s="387" t="s">
        <v>19</v>
      </c>
      <c r="I4" s="388" t="s">
        <v>49</v>
      </c>
      <c r="J4" s="388" t="s">
        <v>19</v>
      </c>
      <c r="K4" s="389" t="s">
        <v>49</v>
      </c>
      <c r="L4" s="53" t="s">
        <v>19</v>
      </c>
      <c r="M4" s="52" t="s">
        <v>49</v>
      </c>
    </row>
    <row r="5" spans="1:16" s="112" customFormat="1" ht="28.5" customHeight="1">
      <c r="B5" s="466" t="s">
        <v>95</v>
      </c>
      <c r="C5" s="467"/>
      <c r="D5" s="118">
        <f>D6+D14+D20</f>
        <v>40750014</v>
      </c>
      <c r="E5" s="117">
        <f>SUM(E6,E14,E20)</f>
        <v>100</v>
      </c>
      <c r="F5" s="116">
        <f>F6+F14+F20</f>
        <v>36882636</v>
      </c>
      <c r="G5" s="115">
        <f>SUM(G6,G14,G20)</f>
        <v>100</v>
      </c>
      <c r="H5" s="116">
        <f>H6+H14+H20</f>
        <v>39812849</v>
      </c>
      <c r="I5" s="115">
        <f>SUM(I6,I14,I20)</f>
        <v>100</v>
      </c>
      <c r="J5" s="114">
        <f>J6+J14+J20</f>
        <v>43283129</v>
      </c>
      <c r="K5" s="113">
        <f>SUM(K6,K14,K20)</f>
        <v>99.999999999999986</v>
      </c>
      <c r="L5" s="116">
        <f>L6+L14+L20</f>
        <v>39307484</v>
      </c>
      <c r="M5" s="115">
        <f>SUM(M6,M14,M20)</f>
        <v>100</v>
      </c>
    </row>
    <row r="6" spans="1:16" s="31" customFormat="1" ht="18.75" customHeight="1">
      <c r="B6" s="459" t="s">
        <v>94</v>
      </c>
      <c r="C6" s="111" t="s">
        <v>60</v>
      </c>
      <c r="D6" s="110">
        <f>SUM(D7+D9+D10+D11+D12+D13)</f>
        <v>34659234</v>
      </c>
      <c r="E6" s="109">
        <f>SUM(E7,E9:E13)</f>
        <v>85</v>
      </c>
      <c r="F6" s="108">
        <f>SUM(F7+F9+F10+F11+F12+F13)</f>
        <v>28416084</v>
      </c>
      <c r="G6" s="107">
        <f>SUM(G7,G9:G13)</f>
        <v>77</v>
      </c>
      <c r="H6" s="108">
        <f>SUM(H7+H9+H10+H11+H12+H13)</f>
        <v>28458610</v>
      </c>
      <c r="I6" s="107">
        <f>SUM(I7,I9:I13)</f>
        <v>71.5</v>
      </c>
      <c r="J6" s="106">
        <f>SUM(J7+J9+J10+J11+J12+J13)</f>
        <v>29694533</v>
      </c>
      <c r="K6" s="105">
        <f>SUM(K7,K9:K13)</f>
        <v>68.599999999999994</v>
      </c>
      <c r="L6" s="108">
        <f>SUM(L7+L9+L10+L11+L12+L13)</f>
        <v>30883192</v>
      </c>
      <c r="M6" s="107">
        <f>SUM(M7,M9:M13)</f>
        <v>78.5</v>
      </c>
    </row>
    <row r="7" spans="1:16" ht="18.75" customHeight="1">
      <c r="B7" s="460"/>
      <c r="C7" s="69" t="s">
        <v>93</v>
      </c>
      <c r="D7" s="68">
        <v>4625199</v>
      </c>
      <c r="E7" s="67">
        <v>11.3</v>
      </c>
      <c r="F7" s="66">
        <v>4644380</v>
      </c>
      <c r="G7" s="65">
        <v>12.6</v>
      </c>
      <c r="H7" s="66">
        <v>4626116</v>
      </c>
      <c r="I7" s="65">
        <v>11.6</v>
      </c>
      <c r="J7" s="396">
        <v>4833971</v>
      </c>
      <c r="K7" s="397">
        <v>11.2</v>
      </c>
      <c r="L7" s="338">
        <v>5463547</v>
      </c>
      <c r="M7" s="347">
        <v>13.9</v>
      </c>
    </row>
    <row r="8" spans="1:16" ht="18.75" customHeight="1">
      <c r="B8" s="460"/>
      <c r="C8" s="104" t="s">
        <v>92</v>
      </c>
      <c r="D8" s="84" t="s">
        <v>91</v>
      </c>
      <c r="E8" s="88" t="s">
        <v>90</v>
      </c>
      <c r="F8" s="84" t="s">
        <v>89</v>
      </c>
      <c r="G8" s="88" t="s">
        <v>88</v>
      </c>
      <c r="H8" s="84" t="s">
        <v>87</v>
      </c>
      <c r="I8" s="88" t="s">
        <v>86</v>
      </c>
      <c r="J8" s="398" t="s">
        <v>355</v>
      </c>
      <c r="K8" s="399" t="s">
        <v>356</v>
      </c>
      <c r="L8" s="339" t="s">
        <v>357</v>
      </c>
      <c r="M8" s="348" t="s">
        <v>358</v>
      </c>
      <c r="O8" s="103"/>
      <c r="P8" s="102"/>
    </row>
    <row r="9" spans="1:16" ht="18.75" customHeight="1">
      <c r="B9" s="460"/>
      <c r="C9" s="69" t="s">
        <v>85</v>
      </c>
      <c r="D9" s="68">
        <v>5801497</v>
      </c>
      <c r="E9" s="67">
        <v>14.2</v>
      </c>
      <c r="F9" s="66">
        <v>6446473</v>
      </c>
      <c r="G9" s="65">
        <v>17.5</v>
      </c>
      <c r="H9" s="66">
        <v>6812540</v>
      </c>
      <c r="I9" s="65">
        <v>17.100000000000001</v>
      </c>
      <c r="J9" s="396">
        <v>7381698</v>
      </c>
      <c r="K9" s="397">
        <v>17</v>
      </c>
      <c r="L9" s="340">
        <v>7540113</v>
      </c>
      <c r="M9" s="347">
        <v>19.2</v>
      </c>
    </row>
    <row r="10" spans="1:16" ht="18.75" customHeight="1">
      <c r="B10" s="460"/>
      <c r="C10" s="69" t="s">
        <v>84</v>
      </c>
      <c r="D10" s="68">
        <v>101054</v>
      </c>
      <c r="E10" s="67">
        <v>0.2</v>
      </c>
      <c r="F10" s="66">
        <v>176070</v>
      </c>
      <c r="G10" s="65">
        <v>0.5</v>
      </c>
      <c r="H10" s="66">
        <v>182244</v>
      </c>
      <c r="I10" s="65">
        <v>0.5</v>
      </c>
      <c r="J10" s="396">
        <v>181282</v>
      </c>
      <c r="K10" s="397">
        <v>0.4</v>
      </c>
      <c r="L10" s="340">
        <v>178242</v>
      </c>
      <c r="M10" s="347">
        <v>0.4</v>
      </c>
    </row>
    <row r="11" spans="1:16" ht="18.75" customHeight="1">
      <c r="B11" s="460"/>
      <c r="C11" s="69" t="s">
        <v>83</v>
      </c>
      <c r="D11" s="68">
        <v>6709996</v>
      </c>
      <c r="E11" s="67">
        <v>16.5</v>
      </c>
      <c r="F11" s="66">
        <v>8723221</v>
      </c>
      <c r="G11" s="65">
        <v>23.6</v>
      </c>
      <c r="H11" s="66">
        <v>7530814</v>
      </c>
      <c r="I11" s="65">
        <v>18.899999999999999</v>
      </c>
      <c r="J11" s="396">
        <v>7532762</v>
      </c>
      <c r="K11" s="397">
        <v>17.399999999999999</v>
      </c>
      <c r="L11" s="340">
        <v>7828275</v>
      </c>
      <c r="M11" s="347">
        <v>19.899999999999999</v>
      </c>
    </row>
    <row r="12" spans="1:16" ht="18.75" customHeight="1">
      <c r="B12" s="460"/>
      <c r="C12" s="69" t="s">
        <v>82</v>
      </c>
      <c r="D12" s="68">
        <v>2632516</v>
      </c>
      <c r="E12" s="67">
        <v>6.5</v>
      </c>
      <c r="F12" s="66">
        <v>2626394</v>
      </c>
      <c r="G12" s="65">
        <v>7.1</v>
      </c>
      <c r="H12" s="66">
        <v>2648888</v>
      </c>
      <c r="I12" s="65">
        <v>6.7</v>
      </c>
      <c r="J12" s="396">
        <v>2581566</v>
      </c>
      <c r="K12" s="397">
        <v>6</v>
      </c>
      <c r="L12" s="340">
        <v>2285457</v>
      </c>
      <c r="M12" s="347">
        <v>5.8</v>
      </c>
    </row>
    <row r="13" spans="1:16" ht="18.75" customHeight="1">
      <c r="B13" s="460"/>
      <c r="C13" s="69" t="s">
        <v>81</v>
      </c>
      <c r="D13" s="68">
        <v>14788972</v>
      </c>
      <c r="E13" s="67">
        <v>36.299999999999997</v>
      </c>
      <c r="F13" s="66">
        <v>5799546</v>
      </c>
      <c r="G13" s="65">
        <v>15.7</v>
      </c>
      <c r="H13" s="66">
        <v>6658008</v>
      </c>
      <c r="I13" s="65">
        <v>16.7</v>
      </c>
      <c r="J13" s="400">
        <v>7183254</v>
      </c>
      <c r="K13" s="401">
        <v>16.600000000000001</v>
      </c>
      <c r="L13" s="341">
        <v>7587558</v>
      </c>
      <c r="M13" s="346">
        <v>19.3</v>
      </c>
    </row>
    <row r="14" spans="1:16" s="31" customFormat="1" ht="18.75" customHeight="1">
      <c r="B14" s="459" t="s">
        <v>80</v>
      </c>
      <c r="C14" s="101" t="s">
        <v>60</v>
      </c>
      <c r="D14" s="100">
        <f>SUM(D15+D18)</f>
        <v>2106485</v>
      </c>
      <c r="E14" s="99">
        <f>SUM(E15+E18)</f>
        <v>5.2</v>
      </c>
      <c r="F14" s="98">
        <f t="shared" ref="F14:M14" si="0">SUM(F15)</f>
        <v>3828510</v>
      </c>
      <c r="G14" s="96">
        <f t="shared" si="0"/>
        <v>10.4</v>
      </c>
      <c r="H14" s="97">
        <f t="shared" si="0"/>
        <v>6846929</v>
      </c>
      <c r="I14" s="96">
        <f t="shared" si="0"/>
        <v>17.2</v>
      </c>
      <c r="J14" s="75">
        <f t="shared" si="0"/>
        <v>8124352</v>
      </c>
      <c r="K14" s="95">
        <f t="shared" si="0"/>
        <v>18.8</v>
      </c>
      <c r="L14" s="108">
        <f t="shared" si="0"/>
        <v>3618670</v>
      </c>
      <c r="M14" s="107">
        <f t="shared" si="0"/>
        <v>9.1999999999999993</v>
      </c>
    </row>
    <row r="15" spans="1:16" ht="18.75" customHeight="1">
      <c r="B15" s="460"/>
      <c r="C15" s="94" t="s">
        <v>79</v>
      </c>
      <c r="D15" s="93">
        <v>2106144</v>
      </c>
      <c r="E15" s="92">
        <v>5.2</v>
      </c>
      <c r="F15" s="91">
        <v>3828510</v>
      </c>
      <c r="G15" s="90">
        <v>10.4</v>
      </c>
      <c r="H15" s="91">
        <v>6846929</v>
      </c>
      <c r="I15" s="90">
        <v>17.2</v>
      </c>
      <c r="J15" s="396">
        <v>8124352</v>
      </c>
      <c r="K15" s="397">
        <v>18.8</v>
      </c>
      <c r="L15" s="338">
        <v>3618670</v>
      </c>
      <c r="M15" s="347">
        <v>9.1999999999999993</v>
      </c>
    </row>
    <row r="16" spans="1:16" ht="18.75" customHeight="1">
      <c r="B16" s="460"/>
      <c r="C16" s="89" t="s">
        <v>78</v>
      </c>
      <c r="D16" s="84" t="s">
        <v>77</v>
      </c>
      <c r="E16" s="88" t="s">
        <v>76</v>
      </c>
      <c r="F16" s="87" t="s">
        <v>75</v>
      </c>
      <c r="G16" s="86" t="s">
        <v>74</v>
      </c>
      <c r="H16" s="87" t="s">
        <v>73</v>
      </c>
      <c r="I16" s="86" t="s">
        <v>72</v>
      </c>
      <c r="J16" s="402" t="s">
        <v>347</v>
      </c>
      <c r="K16" s="403" t="s">
        <v>349</v>
      </c>
      <c r="L16" s="342" t="s">
        <v>351</v>
      </c>
      <c r="M16" s="102" t="s">
        <v>353</v>
      </c>
    </row>
    <row r="17" spans="2:15" ht="18.75" customHeight="1">
      <c r="B17" s="460"/>
      <c r="C17" s="89" t="s">
        <v>71</v>
      </c>
      <c r="D17" s="84" t="s">
        <v>70</v>
      </c>
      <c r="E17" s="88" t="s">
        <v>69</v>
      </c>
      <c r="F17" s="87" t="s">
        <v>68</v>
      </c>
      <c r="G17" s="86" t="s">
        <v>67</v>
      </c>
      <c r="H17" s="87" t="s">
        <v>66</v>
      </c>
      <c r="I17" s="86" t="s">
        <v>65</v>
      </c>
      <c r="J17" s="402" t="s">
        <v>348</v>
      </c>
      <c r="K17" s="403" t="s">
        <v>350</v>
      </c>
      <c r="L17" s="342" t="s">
        <v>352</v>
      </c>
      <c r="M17" s="102" t="s">
        <v>354</v>
      </c>
    </row>
    <row r="18" spans="2:15" ht="18.75" customHeight="1">
      <c r="B18" s="460"/>
      <c r="C18" s="85" t="s">
        <v>64</v>
      </c>
      <c r="D18" s="84">
        <v>341</v>
      </c>
      <c r="E18" s="67">
        <v>0</v>
      </c>
      <c r="F18" s="72" t="s">
        <v>57</v>
      </c>
      <c r="G18" s="72" t="s">
        <v>57</v>
      </c>
      <c r="H18" s="71" t="s">
        <v>57</v>
      </c>
      <c r="I18" s="71" t="s">
        <v>57</v>
      </c>
      <c r="J18" s="70" t="s">
        <v>56</v>
      </c>
      <c r="K18" s="70" t="s">
        <v>56</v>
      </c>
      <c r="L18" s="392" t="s">
        <v>56</v>
      </c>
      <c r="M18" s="392" t="s">
        <v>56</v>
      </c>
    </row>
    <row r="19" spans="2:15" ht="18.75" customHeight="1">
      <c r="B19" s="461"/>
      <c r="C19" s="83" t="s">
        <v>63</v>
      </c>
      <c r="D19" s="82" t="s">
        <v>62</v>
      </c>
      <c r="E19" s="82" t="s">
        <v>62</v>
      </c>
      <c r="F19" s="82" t="s">
        <v>57</v>
      </c>
      <c r="G19" s="82" t="s">
        <v>57</v>
      </c>
      <c r="H19" s="82" t="s">
        <v>57</v>
      </c>
      <c r="I19" s="82" t="s">
        <v>57</v>
      </c>
      <c r="J19" s="81" t="s">
        <v>56</v>
      </c>
      <c r="K19" s="81" t="s">
        <v>56</v>
      </c>
      <c r="L19" s="393" t="s">
        <v>56</v>
      </c>
      <c r="M19" s="393" t="s">
        <v>56</v>
      </c>
    </row>
    <row r="20" spans="2:15" s="31" customFormat="1" ht="18.75" customHeight="1">
      <c r="B20" s="457" t="s">
        <v>61</v>
      </c>
      <c r="C20" s="80" t="s">
        <v>60</v>
      </c>
      <c r="D20" s="79">
        <f t="shared" ref="D20:K20" si="1">SUM(D21:D24)</f>
        <v>3984295</v>
      </c>
      <c r="E20" s="78">
        <f t="shared" si="1"/>
        <v>9.8000000000000007</v>
      </c>
      <c r="F20" s="77">
        <f t="shared" si="1"/>
        <v>4638042</v>
      </c>
      <c r="G20" s="76">
        <f t="shared" si="1"/>
        <v>12.6</v>
      </c>
      <c r="H20" s="77">
        <f t="shared" si="1"/>
        <v>4507310</v>
      </c>
      <c r="I20" s="76">
        <f t="shared" si="1"/>
        <v>11.3</v>
      </c>
      <c r="J20" s="75">
        <f t="shared" si="1"/>
        <v>5464244</v>
      </c>
      <c r="K20" s="74">
        <f t="shared" si="1"/>
        <v>12.6</v>
      </c>
      <c r="L20" s="108">
        <f t="shared" ref="L20" si="2">SUM(L21:L24)</f>
        <v>4805622</v>
      </c>
      <c r="M20" s="343">
        <f>SUM(M21:M24)</f>
        <v>12.3</v>
      </c>
    </row>
    <row r="21" spans="2:15" ht="18.75" customHeight="1">
      <c r="B21" s="457"/>
      <c r="C21" s="69" t="s">
        <v>59</v>
      </c>
      <c r="D21" s="68">
        <v>1047807</v>
      </c>
      <c r="E21" s="67">
        <v>2.6</v>
      </c>
      <c r="F21" s="66">
        <v>1836450</v>
      </c>
      <c r="G21" s="65">
        <v>5</v>
      </c>
      <c r="H21" s="66">
        <v>1631979</v>
      </c>
      <c r="I21" s="65">
        <v>4.0999999999999996</v>
      </c>
      <c r="J21" s="396">
        <v>2517154</v>
      </c>
      <c r="K21" s="397">
        <v>5.8</v>
      </c>
      <c r="L21" s="340">
        <v>1874852</v>
      </c>
      <c r="M21" s="347">
        <v>4.8</v>
      </c>
      <c r="O21" s="73"/>
    </row>
    <row r="22" spans="2:15" ht="18.75" customHeight="1">
      <c r="B22" s="457"/>
      <c r="C22" s="69" t="s">
        <v>58</v>
      </c>
      <c r="D22" s="72" t="s">
        <v>57</v>
      </c>
      <c r="E22" s="72" t="s">
        <v>57</v>
      </c>
      <c r="F22" s="72" t="s">
        <v>57</v>
      </c>
      <c r="G22" s="72" t="s">
        <v>57</v>
      </c>
      <c r="H22" s="71" t="s">
        <v>57</v>
      </c>
      <c r="I22" s="71" t="s">
        <v>57</v>
      </c>
      <c r="J22" s="70" t="s">
        <v>56</v>
      </c>
      <c r="K22" s="70" t="s">
        <v>56</v>
      </c>
      <c r="L22" s="392" t="s">
        <v>56</v>
      </c>
      <c r="M22" s="392" t="s">
        <v>56</v>
      </c>
    </row>
    <row r="23" spans="2:15" ht="18.75" customHeight="1">
      <c r="B23" s="457"/>
      <c r="C23" s="69" t="s">
        <v>55</v>
      </c>
      <c r="D23" s="68">
        <v>129595</v>
      </c>
      <c r="E23" s="67">
        <v>0.3</v>
      </c>
      <c r="F23" s="66">
        <v>118708</v>
      </c>
      <c r="G23" s="65">
        <v>0.3</v>
      </c>
      <c r="H23" s="66">
        <v>116512</v>
      </c>
      <c r="I23" s="65">
        <v>0.3</v>
      </c>
      <c r="J23" s="396">
        <v>112643</v>
      </c>
      <c r="K23" s="397">
        <v>0.3</v>
      </c>
      <c r="L23" s="340">
        <v>107445</v>
      </c>
      <c r="M23" s="347">
        <v>0.3</v>
      </c>
    </row>
    <row r="24" spans="2:15" ht="18.75" customHeight="1">
      <c r="B24" s="458"/>
      <c r="C24" s="64" t="s">
        <v>54</v>
      </c>
      <c r="D24" s="63">
        <v>2806893</v>
      </c>
      <c r="E24" s="62">
        <v>6.9</v>
      </c>
      <c r="F24" s="61">
        <v>2682884</v>
      </c>
      <c r="G24" s="60">
        <v>7.3</v>
      </c>
      <c r="H24" s="61">
        <v>2758819</v>
      </c>
      <c r="I24" s="60">
        <v>6.9</v>
      </c>
      <c r="J24" s="400">
        <v>2834447</v>
      </c>
      <c r="K24" s="401">
        <v>6.5</v>
      </c>
      <c r="L24" s="341">
        <v>2823325</v>
      </c>
      <c r="M24" s="346">
        <v>7.2</v>
      </c>
    </row>
    <row r="25" spans="2:15" ht="13.5" customHeight="1">
      <c r="B25" s="59" t="s">
        <v>53</v>
      </c>
      <c r="C25" s="59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2:15">
      <c r="B26" s="59"/>
      <c r="C26" s="59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2:1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2:1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2:15" ht="18" customHeight="1">
      <c r="B29" s="58" t="s">
        <v>52</v>
      </c>
      <c r="F29" s="57"/>
    </row>
    <row r="30" spans="2:15" ht="12" customHeight="1">
      <c r="B30" s="23"/>
      <c r="C30" s="7"/>
      <c r="D30" s="55"/>
      <c r="E30" s="56"/>
      <c r="F30" s="44"/>
      <c r="G30" s="7"/>
      <c r="H30" s="7"/>
      <c r="I30" s="55"/>
      <c r="J30" s="7"/>
      <c r="K30" s="55"/>
      <c r="L30" s="7"/>
      <c r="M30" s="55" t="s">
        <v>51</v>
      </c>
    </row>
    <row r="31" spans="2:15" ht="21" customHeight="1">
      <c r="B31" s="464" t="s">
        <v>50</v>
      </c>
      <c r="C31" s="464"/>
      <c r="D31" s="451" t="s">
        <v>334</v>
      </c>
      <c r="E31" s="451"/>
      <c r="F31" s="451" t="s">
        <v>335</v>
      </c>
      <c r="G31" s="452"/>
      <c r="H31" s="450" t="s">
        <v>336</v>
      </c>
      <c r="I31" s="451"/>
      <c r="J31" s="451" t="s">
        <v>337</v>
      </c>
      <c r="K31" s="452"/>
      <c r="L31" s="445" t="s">
        <v>339</v>
      </c>
      <c r="M31" s="446"/>
    </row>
    <row r="32" spans="2:15" ht="21" customHeight="1">
      <c r="B32" s="465"/>
      <c r="C32" s="465"/>
      <c r="D32" s="54" t="s">
        <v>19</v>
      </c>
      <c r="E32" s="54" t="s">
        <v>49</v>
      </c>
      <c r="F32" s="388" t="s">
        <v>19</v>
      </c>
      <c r="G32" s="389" t="s">
        <v>49</v>
      </c>
      <c r="H32" s="387" t="s">
        <v>19</v>
      </c>
      <c r="I32" s="388" t="s">
        <v>49</v>
      </c>
      <c r="J32" s="388" t="s">
        <v>19</v>
      </c>
      <c r="K32" s="389" t="s">
        <v>49</v>
      </c>
      <c r="L32" s="385" t="s">
        <v>19</v>
      </c>
      <c r="M32" s="386" t="s">
        <v>49</v>
      </c>
    </row>
    <row r="33" spans="2:13" ht="24" customHeight="1">
      <c r="B33" s="462" t="s">
        <v>48</v>
      </c>
      <c r="C33" s="463"/>
      <c r="D33" s="33">
        <v>17432952</v>
      </c>
      <c r="E33" s="51">
        <v>100</v>
      </c>
      <c r="F33" s="33">
        <v>17228478</v>
      </c>
      <c r="G33" s="51">
        <v>100.00000000000001</v>
      </c>
      <c r="H33" s="33">
        <v>18012967</v>
      </c>
      <c r="I33" s="51">
        <v>100.00000000000001</v>
      </c>
      <c r="J33" s="33">
        <v>18392625</v>
      </c>
      <c r="K33" s="51">
        <f>SUM(K34:K38)</f>
        <v>100.00000543696183</v>
      </c>
      <c r="L33" s="50">
        <v>18497705</v>
      </c>
      <c r="M33" s="49">
        <f>SUM(M34:M38)</f>
        <v>99.999999999999986</v>
      </c>
    </row>
    <row r="34" spans="2:13" ht="19.5" customHeight="1">
      <c r="B34" s="7"/>
      <c r="C34" s="48" t="s">
        <v>47</v>
      </c>
      <c r="D34" s="47">
        <v>7107606</v>
      </c>
      <c r="E34" s="46">
        <v>40.771098320009145</v>
      </c>
      <c r="F34" s="391">
        <v>7115315</v>
      </c>
      <c r="G34" s="46">
        <v>41.29973059721236</v>
      </c>
      <c r="H34" s="391">
        <v>7432024</v>
      </c>
      <c r="I34" s="46">
        <v>41.259299481312546</v>
      </c>
      <c r="J34" s="391">
        <v>7657474</v>
      </c>
      <c r="K34" s="46">
        <f>J34/J33*100</f>
        <v>41.633393819533644</v>
      </c>
      <c r="L34" s="45">
        <v>7546402</v>
      </c>
      <c r="M34" s="412">
        <f>L34/L33*100</f>
        <v>40.796423123841578</v>
      </c>
    </row>
    <row r="35" spans="2:13" ht="19.5" customHeight="1">
      <c r="B35" s="7"/>
      <c r="C35" s="48" t="s">
        <v>46</v>
      </c>
      <c r="D35" s="47">
        <v>8048770</v>
      </c>
      <c r="E35" s="46">
        <v>46.169862683038417</v>
      </c>
      <c r="F35" s="391">
        <v>7792051</v>
      </c>
      <c r="G35" s="46">
        <v>45.227738631352118</v>
      </c>
      <c r="H35" s="391">
        <v>8161175</v>
      </c>
      <c r="I35" s="46">
        <v>45.307222291585838</v>
      </c>
      <c r="J35" s="391">
        <v>8286037</v>
      </c>
      <c r="K35" s="46">
        <f>J35/J33*100</f>
        <v>45.050866855601093</v>
      </c>
      <c r="L35" s="45">
        <v>8472526</v>
      </c>
      <c r="M35" s="412">
        <f>L35/L33*100</f>
        <v>45.803119900549824</v>
      </c>
    </row>
    <row r="36" spans="2:13" ht="19.5" customHeight="1">
      <c r="B36" s="7"/>
      <c r="C36" s="48" t="s">
        <v>45</v>
      </c>
      <c r="D36" s="47">
        <v>143620</v>
      </c>
      <c r="E36" s="46">
        <v>0.82384211233989513</v>
      </c>
      <c r="F36" s="391">
        <v>148098</v>
      </c>
      <c r="G36" s="46">
        <v>0.85961162674961766</v>
      </c>
      <c r="H36" s="391">
        <v>156733</v>
      </c>
      <c r="I36" s="46">
        <v>0.8701120698217012</v>
      </c>
      <c r="J36" s="391">
        <v>161016</v>
      </c>
      <c r="K36" s="46">
        <f>J36/J33*100</f>
        <v>0.8754378453320284</v>
      </c>
      <c r="L36" s="45">
        <v>169257</v>
      </c>
      <c r="M36" s="412">
        <f>L36/L33*100</f>
        <v>0.91501621417359613</v>
      </c>
    </row>
    <row r="37" spans="2:13" ht="19.5" customHeight="1">
      <c r="B37" s="7"/>
      <c r="C37" s="48" t="s">
        <v>44</v>
      </c>
      <c r="D37" s="47">
        <v>770693</v>
      </c>
      <c r="E37" s="46">
        <v>4.4208978490848825</v>
      </c>
      <c r="F37" s="391">
        <v>841928</v>
      </c>
      <c r="G37" s="46">
        <v>4.8868391044176969</v>
      </c>
      <c r="H37" s="391">
        <v>889417</v>
      </c>
      <c r="I37" s="46">
        <v>4.9376485284184444</v>
      </c>
      <c r="J37" s="391">
        <v>893457</v>
      </c>
      <c r="K37" s="46">
        <f>J37/J33*100</f>
        <v>4.8576916019328396</v>
      </c>
      <c r="L37" s="45">
        <v>888356</v>
      </c>
      <c r="M37" s="412">
        <f>L37/L33*100</f>
        <v>4.8025200964119596</v>
      </c>
    </row>
    <row r="38" spans="2:13" ht="19.5" customHeight="1">
      <c r="B38" s="44"/>
      <c r="C38" s="43" t="s">
        <v>346</v>
      </c>
      <c r="D38" s="42">
        <v>1362263</v>
      </c>
      <c r="E38" s="41">
        <v>7.8142990355276609</v>
      </c>
      <c r="F38" s="390">
        <v>1331086</v>
      </c>
      <c r="G38" s="41">
        <v>7.7260800402682115</v>
      </c>
      <c r="H38" s="390">
        <v>1373618</v>
      </c>
      <c r="I38" s="41">
        <v>7.6257176288614756</v>
      </c>
      <c r="J38" s="390">
        <v>1394642</v>
      </c>
      <c r="K38" s="41">
        <f>J38/J33*100</f>
        <v>7.582615314562223</v>
      </c>
      <c r="L38" s="40">
        <v>1421164</v>
      </c>
      <c r="M38" s="413">
        <f>L38/L33*100</f>
        <v>7.6829206650230395</v>
      </c>
    </row>
    <row r="39" spans="2:13">
      <c r="B39" s="7" t="s">
        <v>8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</sheetData>
  <mergeCells count="17">
    <mergeCell ref="B3:C4"/>
    <mergeCell ref="B20:B24"/>
    <mergeCell ref="B14:B19"/>
    <mergeCell ref="B6:B13"/>
    <mergeCell ref="B33:C33"/>
    <mergeCell ref="B31:C32"/>
    <mergeCell ref="B5:C5"/>
    <mergeCell ref="L3:M3"/>
    <mergeCell ref="L31:M31"/>
    <mergeCell ref="D3:E3"/>
    <mergeCell ref="F3:G3"/>
    <mergeCell ref="H31:I31"/>
    <mergeCell ref="J3:K3"/>
    <mergeCell ref="J31:K31"/>
    <mergeCell ref="H3:I3"/>
    <mergeCell ref="D31:E31"/>
    <mergeCell ref="F31:G31"/>
  </mergeCells>
  <phoneticPr fontId="2"/>
  <pageMargins left="0.70866141732283472" right="0.70866141732283472" top="0.74803149606299213" bottom="0.74803149606299213" header="0.31496062992125984" footer="0.51181102362204722"/>
  <pageSetup paperSize="9" firstPageNumber="66" fitToWidth="0" orientation="portrait" useFirstPageNumber="1" r:id="rId1"/>
  <headerFooter differentOddEven="1" scaleWithDoc="0" alignWithMargins="0">
    <oddFooter>&amp;C&amp;"ＭＳ Ｐ明朝,標準"&amp;P</oddFooter>
    <evenFooter>&amp;C&amp;"ＭＳ Ｐ明朝,標準"&amp;P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A7CED-4F81-4993-BFF5-CD5EED4FD935}">
  <sheetPr>
    <pageSetUpPr fitToPage="1"/>
  </sheetPr>
  <dimension ref="A1:N54"/>
  <sheetViews>
    <sheetView view="pageBreakPreview" zoomScaleNormal="100" zoomScaleSheetLayoutView="100" workbookViewId="0"/>
  </sheetViews>
  <sheetFormatPr defaultRowHeight="13.5"/>
  <cols>
    <col min="1" max="1" width="5.25" style="6" bestFit="1" customWidth="1"/>
    <col min="2" max="2" width="1.625" style="6" customWidth="1"/>
    <col min="3" max="3" width="25" style="6" customWidth="1"/>
    <col min="4" max="4" width="10.375" style="6" customWidth="1"/>
    <col min="5" max="5" width="25.125" style="6" customWidth="1"/>
    <col min="6" max="6" width="25.125" style="73" customWidth="1"/>
    <col min="7" max="9" width="25.125" style="6" customWidth="1"/>
    <col min="10" max="10" width="9.5" style="6" customWidth="1"/>
    <col min="11" max="16384" width="9" style="6"/>
  </cols>
  <sheetData>
    <row r="1" spans="1:9" ht="18" customHeight="1">
      <c r="A1" s="39"/>
      <c r="B1" s="166" t="s">
        <v>155</v>
      </c>
      <c r="D1" s="165"/>
      <c r="F1" s="57"/>
    </row>
    <row r="2" spans="1:9" ht="12" customHeight="1">
      <c r="C2" s="23"/>
      <c r="D2" s="164"/>
      <c r="E2" s="163"/>
      <c r="F2" s="148"/>
      <c r="G2" s="163"/>
      <c r="H2" s="163"/>
      <c r="I2" s="163" t="s">
        <v>22</v>
      </c>
    </row>
    <row r="3" spans="1:9" s="161" customFormat="1" ht="21" customHeight="1">
      <c r="B3" s="480" t="s">
        <v>21</v>
      </c>
      <c r="C3" s="480"/>
      <c r="D3" s="481"/>
      <c r="E3" s="162" t="s">
        <v>99</v>
      </c>
      <c r="F3" s="162" t="s">
        <v>98</v>
      </c>
      <c r="G3" s="424" t="s">
        <v>97</v>
      </c>
      <c r="H3" s="394" t="s">
        <v>96</v>
      </c>
      <c r="I3" s="364" t="s">
        <v>325</v>
      </c>
    </row>
    <row r="4" spans="1:9" ht="15" customHeight="1">
      <c r="B4" s="482" t="s">
        <v>154</v>
      </c>
      <c r="C4" s="482"/>
      <c r="D4" s="160" t="s">
        <v>153</v>
      </c>
      <c r="E4" s="152">
        <v>42839826</v>
      </c>
      <c r="F4" s="152">
        <v>39733763</v>
      </c>
      <c r="G4" s="152">
        <v>43308117</v>
      </c>
      <c r="H4" s="360">
        <v>45982265</v>
      </c>
      <c r="I4" s="349">
        <v>42775270</v>
      </c>
    </row>
    <row r="5" spans="1:9" ht="15" customHeight="1">
      <c r="B5" s="482" t="s">
        <v>152</v>
      </c>
      <c r="C5" s="482"/>
      <c r="D5" s="160" t="s">
        <v>151</v>
      </c>
      <c r="E5" s="152">
        <v>40750014</v>
      </c>
      <c r="F5" s="152">
        <v>36882636</v>
      </c>
      <c r="G5" s="152">
        <v>39812849</v>
      </c>
      <c r="H5" s="361">
        <v>43283129</v>
      </c>
      <c r="I5" s="349">
        <v>39307484</v>
      </c>
    </row>
    <row r="6" spans="1:9" ht="15" customHeight="1">
      <c r="B6" s="482" t="s">
        <v>150</v>
      </c>
      <c r="C6" s="482"/>
      <c r="D6" s="160" t="s">
        <v>149</v>
      </c>
      <c r="E6" s="152">
        <f>E4-E5</f>
        <v>2089812</v>
      </c>
      <c r="F6" s="152">
        <f>F4-F5</f>
        <v>2851127</v>
      </c>
      <c r="G6" s="152">
        <f>G4-G5</f>
        <v>3495268</v>
      </c>
      <c r="H6" s="361">
        <f>H4-H5</f>
        <v>2699136</v>
      </c>
      <c r="I6" s="349">
        <f>I4-I5</f>
        <v>3467786</v>
      </c>
    </row>
    <row r="7" spans="1:9" ht="15" customHeight="1">
      <c r="B7" s="482" t="s">
        <v>148</v>
      </c>
      <c r="C7" s="482"/>
      <c r="D7" s="153" t="s">
        <v>147</v>
      </c>
      <c r="E7" s="152">
        <v>274059</v>
      </c>
      <c r="F7" s="152">
        <v>188595</v>
      </c>
      <c r="G7" s="152">
        <v>378978</v>
      </c>
      <c r="H7" s="361">
        <v>221122</v>
      </c>
      <c r="I7" s="349">
        <v>262822</v>
      </c>
    </row>
    <row r="8" spans="1:9" ht="15" customHeight="1">
      <c r="B8" s="483" t="s">
        <v>146</v>
      </c>
      <c r="C8" s="483"/>
      <c r="D8" s="159" t="s">
        <v>145</v>
      </c>
      <c r="E8" s="157">
        <f>E6-E7</f>
        <v>1815753</v>
      </c>
      <c r="F8" s="157">
        <f>F6-F7</f>
        <v>2662532</v>
      </c>
      <c r="G8" s="157">
        <f>G6-G7</f>
        <v>3116290</v>
      </c>
      <c r="H8" s="362">
        <f>H6-H7</f>
        <v>2478014</v>
      </c>
      <c r="I8" s="376">
        <f>I6-I7</f>
        <v>3204964</v>
      </c>
    </row>
    <row r="9" spans="1:9" ht="15" customHeight="1">
      <c r="B9" s="482" t="s">
        <v>144</v>
      </c>
      <c r="C9" s="482"/>
      <c r="D9" s="156" t="s">
        <v>143</v>
      </c>
      <c r="E9" s="155">
        <v>509020</v>
      </c>
      <c r="F9" s="155">
        <v>846779</v>
      </c>
      <c r="G9" s="155">
        <v>453758</v>
      </c>
      <c r="H9" s="363">
        <v>-638276</v>
      </c>
      <c r="I9" s="377">
        <v>726950</v>
      </c>
    </row>
    <row r="10" spans="1:9" ht="15" customHeight="1">
      <c r="B10" s="482" t="s">
        <v>142</v>
      </c>
      <c r="C10" s="482"/>
      <c r="D10" s="153" t="s">
        <v>141</v>
      </c>
      <c r="E10" s="152">
        <v>633274</v>
      </c>
      <c r="F10" s="152">
        <v>979143</v>
      </c>
      <c r="G10" s="152">
        <v>1609601</v>
      </c>
      <c r="H10" s="361">
        <v>1472050</v>
      </c>
      <c r="I10" s="349">
        <v>1863077</v>
      </c>
    </row>
    <row r="11" spans="1:9" ht="15" customHeight="1">
      <c r="B11" s="482" t="s">
        <v>140</v>
      </c>
      <c r="C11" s="482"/>
      <c r="D11" s="153" t="s">
        <v>139</v>
      </c>
      <c r="E11" s="138" t="s">
        <v>34</v>
      </c>
      <c r="F11" s="138" t="s">
        <v>34</v>
      </c>
      <c r="G11" s="137" t="s">
        <v>34</v>
      </c>
      <c r="H11" s="356" t="s">
        <v>57</v>
      </c>
      <c r="I11" s="369" t="s">
        <v>57</v>
      </c>
    </row>
    <row r="12" spans="1:9" ht="15" customHeight="1">
      <c r="B12" s="482" t="s">
        <v>138</v>
      </c>
      <c r="C12" s="482"/>
      <c r="D12" s="153" t="s">
        <v>137</v>
      </c>
      <c r="E12" s="152">
        <v>300072</v>
      </c>
      <c r="F12" s="152">
        <v>507012</v>
      </c>
      <c r="G12" s="152">
        <v>1001031</v>
      </c>
      <c r="H12" s="361">
        <v>1727968</v>
      </c>
      <c r="I12" s="349">
        <v>2027718</v>
      </c>
    </row>
    <row r="13" spans="1:9" ht="15" customHeight="1">
      <c r="B13" s="479" t="s">
        <v>136</v>
      </c>
      <c r="C13" s="479"/>
      <c r="D13" s="151" t="s">
        <v>135</v>
      </c>
      <c r="E13" s="150">
        <f>E9+E10-E12</f>
        <v>842222</v>
      </c>
      <c r="F13" s="150">
        <f>F9+F10-F12</f>
        <v>1318910</v>
      </c>
      <c r="G13" s="150">
        <f>G9+G10-G12</f>
        <v>1062328</v>
      </c>
      <c r="H13" s="223">
        <f>H9+H10-H12</f>
        <v>-894194</v>
      </c>
      <c r="I13" s="350">
        <f>I9+I10-I12</f>
        <v>562309</v>
      </c>
    </row>
    <row r="14" spans="1:9" ht="13.5" customHeight="1">
      <c r="B14" s="47" t="s">
        <v>53</v>
      </c>
      <c r="D14" s="149"/>
      <c r="E14" s="335"/>
      <c r="F14" s="335"/>
      <c r="G14" s="335"/>
      <c r="H14" s="335"/>
      <c r="I14" s="7"/>
    </row>
    <row r="15" spans="1:9" ht="13.5" customHeight="1">
      <c r="B15" s="154"/>
      <c r="D15" s="149"/>
      <c r="E15" s="335"/>
      <c r="F15" s="335"/>
      <c r="G15" s="335"/>
      <c r="H15" s="335"/>
      <c r="I15" s="129"/>
    </row>
    <row r="16" spans="1:9">
      <c r="C16" s="7"/>
      <c r="D16" s="7"/>
      <c r="E16" s="335"/>
      <c r="F16" s="335"/>
      <c r="G16" s="335"/>
      <c r="H16" s="335"/>
      <c r="I16" s="7"/>
    </row>
    <row r="17" spans="2:9" ht="18" customHeight="1">
      <c r="B17" s="58" t="s">
        <v>134</v>
      </c>
      <c r="D17" s="147"/>
      <c r="F17" s="6"/>
    </row>
    <row r="18" spans="2:9" ht="12" customHeight="1">
      <c r="C18" s="23"/>
      <c r="D18" s="7"/>
      <c r="E18" s="55"/>
      <c r="F18" s="55"/>
      <c r="G18" s="55"/>
      <c r="H18" s="55"/>
      <c r="I18" s="55" t="s">
        <v>22</v>
      </c>
    </row>
    <row r="19" spans="2:9" ht="21" customHeight="1">
      <c r="B19" s="477" t="s">
        <v>21</v>
      </c>
      <c r="C19" s="477"/>
      <c r="D19" s="478"/>
      <c r="E19" s="336" t="s">
        <v>99</v>
      </c>
      <c r="F19" s="421" t="s">
        <v>98</v>
      </c>
      <c r="G19" s="420" t="s">
        <v>97</v>
      </c>
      <c r="H19" s="395" t="s">
        <v>96</v>
      </c>
      <c r="I19" s="337" t="s">
        <v>325</v>
      </c>
    </row>
    <row r="20" spans="2:9" ht="15" customHeight="1">
      <c r="B20" s="471" t="s">
        <v>133</v>
      </c>
      <c r="C20" s="471"/>
      <c r="D20" s="472"/>
      <c r="E20" s="141" t="s">
        <v>132</v>
      </c>
      <c r="F20" s="141" t="s">
        <v>131</v>
      </c>
      <c r="G20" s="141" t="s">
        <v>131</v>
      </c>
      <c r="H20" s="351" t="s">
        <v>131</v>
      </c>
      <c r="I20" s="365" t="s">
        <v>131</v>
      </c>
    </row>
    <row r="21" spans="2:9" ht="15" customHeight="1">
      <c r="B21" s="471" t="s">
        <v>130</v>
      </c>
      <c r="C21" s="471"/>
      <c r="D21" s="472"/>
      <c r="E21" s="144">
        <v>13930368</v>
      </c>
      <c r="F21" s="144">
        <v>14342045</v>
      </c>
      <c r="G21" s="144">
        <v>14603249</v>
      </c>
      <c r="H21" s="352">
        <v>14845676</v>
      </c>
      <c r="I21" s="366">
        <v>15330040</v>
      </c>
    </row>
    <row r="22" spans="2:9" ht="15" customHeight="1">
      <c r="B22" s="471" t="s">
        <v>129</v>
      </c>
      <c r="C22" s="471"/>
      <c r="D22" s="472"/>
      <c r="E22" s="144">
        <v>14323831</v>
      </c>
      <c r="F22" s="144">
        <v>13957877</v>
      </c>
      <c r="G22" s="144">
        <v>14796870</v>
      </c>
      <c r="H22" s="352">
        <v>15370274</v>
      </c>
      <c r="I22" s="366">
        <v>15857772</v>
      </c>
    </row>
    <row r="23" spans="2:9" ht="15" customHeight="1">
      <c r="B23" s="471" t="s">
        <v>128</v>
      </c>
      <c r="C23" s="471"/>
      <c r="D23" s="472"/>
      <c r="E23" s="141">
        <v>18374811</v>
      </c>
      <c r="F23" s="141">
        <v>18813385</v>
      </c>
      <c r="G23" s="141">
        <v>18973208</v>
      </c>
      <c r="H23" s="353">
        <v>19683140</v>
      </c>
      <c r="I23" s="365">
        <v>20334805</v>
      </c>
    </row>
    <row r="24" spans="2:9" ht="15" customHeight="1">
      <c r="B24" s="475" t="s">
        <v>127</v>
      </c>
      <c r="C24" s="475"/>
      <c r="D24" s="476"/>
      <c r="E24" s="140">
        <v>1.0269999999999999</v>
      </c>
      <c r="F24" s="140">
        <v>1.0089999999999999</v>
      </c>
      <c r="G24" s="140">
        <v>1.0049999999999999</v>
      </c>
      <c r="H24" s="354">
        <v>1.0069999999999999</v>
      </c>
      <c r="I24" s="367">
        <v>1.0269999999999999</v>
      </c>
    </row>
    <row r="25" spans="2:9" ht="15" customHeight="1">
      <c r="B25" s="471" t="s">
        <v>126</v>
      </c>
      <c r="C25" s="471"/>
      <c r="D25" s="472"/>
      <c r="E25" s="139">
        <v>9.9</v>
      </c>
      <c r="F25" s="139">
        <v>14.2</v>
      </c>
      <c r="G25" s="139">
        <v>16.399999999999999</v>
      </c>
      <c r="H25" s="355">
        <v>12.6</v>
      </c>
      <c r="I25" s="368">
        <v>15.8</v>
      </c>
    </row>
    <row r="26" spans="2:9" ht="15" customHeight="1">
      <c r="B26" s="471" t="s">
        <v>125</v>
      </c>
      <c r="C26" s="471"/>
      <c r="D26" s="472"/>
      <c r="E26" s="137">
        <v>5.8</v>
      </c>
      <c r="F26" s="137">
        <v>5.9</v>
      </c>
      <c r="G26" s="137">
        <v>6.9</v>
      </c>
      <c r="H26" s="356">
        <v>7.1</v>
      </c>
      <c r="I26" s="369">
        <v>6.4</v>
      </c>
    </row>
    <row r="27" spans="2:9" ht="15" customHeight="1">
      <c r="B27" s="471" t="s">
        <v>124</v>
      </c>
      <c r="C27" s="471"/>
      <c r="D27" s="472"/>
      <c r="E27" s="137" t="s">
        <v>62</v>
      </c>
      <c r="F27" s="137" t="s">
        <v>62</v>
      </c>
      <c r="G27" s="137" t="s">
        <v>62</v>
      </c>
      <c r="H27" s="356" t="s">
        <v>57</v>
      </c>
      <c r="I27" s="369" t="s">
        <v>57</v>
      </c>
    </row>
    <row r="28" spans="2:9" ht="15" customHeight="1">
      <c r="B28" s="471" t="s">
        <v>123</v>
      </c>
      <c r="C28" s="471"/>
      <c r="D28" s="472"/>
      <c r="E28" s="137" t="s">
        <v>62</v>
      </c>
      <c r="F28" s="137" t="s">
        <v>62</v>
      </c>
      <c r="G28" s="137" t="s">
        <v>62</v>
      </c>
      <c r="H28" s="356" t="s">
        <v>57</v>
      </c>
      <c r="I28" s="369" t="s">
        <v>57</v>
      </c>
    </row>
    <row r="29" spans="2:9" ht="15" customHeight="1">
      <c r="B29" s="471" t="s">
        <v>122</v>
      </c>
      <c r="C29" s="471"/>
      <c r="D29" s="472"/>
      <c r="E29" s="136">
        <v>5</v>
      </c>
      <c r="F29" s="136">
        <v>6</v>
      </c>
      <c r="G29" s="136">
        <v>7</v>
      </c>
      <c r="H29" s="218">
        <v>7.4</v>
      </c>
      <c r="I29" s="370">
        <v>7.2</v>
      </c>
    </row>
    <row r="30" spans="2:9" ht="15" customHeight="1">
      <c r="B30" s="471" t="s">
        <v>121</v>
      </c>
      <c r="C30" s="471"/>
      <c r="D30" s="472"/>
      <c r="E30" s="136">
        <v>26.8</v>
      </c>
      <c r="F30" s="136">
        <v>23.3</v>
      </c>
      <c r="G30" s="136">
        <v>45.3</v>
      </c>
      <c r="H30" s="218">
        <v>53.5</v>
      </c>
      <c r="I30" s="370">
        <v>55.4</v>
      </c>
    </row>
    <row r="31" spans="2:9" ht="15" customHeight="1">
      <c r="B31" s="471" t="s">
        <v>120</v>
      </c>
      <c r="C31" s="471"/>
      <c r="D31" s="472"/>
      <c r="E31" s="136">
        <v>34.299999999999997</v>
      </c>
      <c r="F31" s="136">
        <v>43.4</v>
      </c>
      <c r="G31" s="136">
        <v>37.200000000000003</v>
      </c>
      <c r="H31" s="218">
        <v>34.5</v>
      </c>
      <c r="I31" s="370">
        <v>39.6</v>
      </c>
    </row>
    <row r="32" spans="2:9" ht="15" customHeight="1">
      <c r="B32" s="471" t="s">
        <v>119</v>
      </c>
      <c r="C32" s="471"/>
      <c r="D32" s="472"/>
      <c r="E32" s="131">
        <v>19413633</v>
      </c>
      <c r="F32" s="131">
        <v>19655261</v>
      </c>
      <c r="G32" s="131">
        <v>21538061</v>
      </c>
      <c r="H32" s="247">
        <v>24286987</v>
      </c>
      <c r="I32" s="371">
        <v>24068907</v>
      </c>
    </row>
    <row r="33" spans="2:14" ht="15" customHeight="1">
      <c r="B33" s="475" t="s">
        <v>118</v>
      </c>
      <c r="C33" s="475"/>
      <c r="D33" s="476"/>
      <c r="E33" s="135">
        <v>7121726</v>
      </c>
      <c r="F33" s="135">
        <v>8042375</v>
      </c>
      <c r="G33" s="135">
        <v>7746804</v>
      </c>
      <c r="H33" s="357">
        <v>8346003</v>
      </c>
      <c r="I33" s="372">
        <v>6651440</v>
      </c>
    </row>
    <row r="34" spans="2:14" ht="15" customHeight="1">
      <c r="B34" s="471" t="s">
        <v>117</v>
      </c>
      <c r="C34" s="471"/>
      <c r="D34" s="472"/>
      <c r="E34" s="134">
        <f>SUM(E35:E47)</f>
        <v>6831126</v>
      </c>
      <c r="F34" s="134">
        <v>8039069</v>
      </c>
      <c r="G34" s="134">
        <v>7621634</v>
      </c>
      <c r="H34" s="358">
        <v>6564971</v>
      </c>
      <c r="I34" s="371">
        <v>6127209</v>
      </c>
    </row>
    <row r="35" spans="2:14" ht="15" customHeight="1">
      <c r="C35" s="471" t="s">
        <v>116</v>
      </c>
      <c r="D35" s="472"/>
      <c r="E35" s="131">
        <v>2783386</v>
      </c>
      <c r="F35" s="131">
        <v>3255517</v>
      </c>
      <c r="G35" s="131">
        <v>3864086</v>
      </c>
      <c r="H35" s="247">
        <v>3608168</v>
      </c>
      <c r="I35" s="371">
        <v>3443528</v>
      </c>
    </row>
    <row r="36" spans="2:14" ht="15" customHeight="1">
      <c r="C36" s="471" t="s">
        <v>115</v>
      </c>
      <c r="D36" s="472"/>
      <c r="E36" s="131">
        <v>963</v>
      </c>
      <c r="F36" s="131">
        <v>963</v>
      </c>
      <c r="G36" s="131">
        <v>963</v>
      </c>
      <c r="H36" s="247">
        <v>963</v>
      </c>
      <c r="I36" s="371">
        <v>964</v>
      </c>
    </row>
    <row r="37" spans="2:14" ht="15" customHeight="1">
      <c r="C37" s="471" t="s">
        <v>114</v>
      </c>
      <c r="D37" s="472"/>
      <c r="E37" s="131">
        <v>2820</v>
      </c>
      <c r="F37" s="131">
        <v>2820</v>
      </c>
      <c r="G37" s="131">
        <v>2820</v>
      </c>
      <c r="H37" s="247">
        <v>2820</v>
      </c>
      <c r="I37" s="371">
        <v>2820</v>
      </c>
    </row>
    <row r="38" spans="2:14" ht="15" customHeight="1">
      <c r="C38" s="471" t="s">
        <v>113</v>
      </c>
      <c r="D38" s="472"/>
      <c r="E38" s="131">
        <v>122054</v>
      </c>
      <c r="F38" s="131">
        <v>270468</v>
      </c>
      <c r="G38" s="131">
        <v>270471</v>
      </c>
      <c r="H38" s="247">
        <v>470474</v>
      </c>
      <c r="I38" s="371">
        <v>470728</v>
      </c>
    </row>
    <row r="39" spans="2:14" ht="15" customHeight="1">
      <c r="C39" s="471" t="s">
        <v>112</v>
      </c>
      <c r="D39" s="472"/>
      <c r="E39" s="131">
        <v>929724</v>
      </c>
      <c r="F39" s="131">
        <v>936984</v>
      </c>
      <c r="G39" s="131">
        <v>948782</v>
      </c>
      <c r="H39" s="247">
        <v>1323559</v>
      </c>
      <c r="I39" s="371">
        <v>1088211</v>
      </c>
    </row>
    <row r="40" spans="2:14" ht="15" customHeight="1">
      <c r="C40" s="471" t="s">
        <v>111</v>
      </c>
      <c r="D40" s="472"/>
      <c r="E40" s="131">
        <v>7229</v>
      </c>
      <c r="F40" s="131">
        <v>6879</v>
      </c>
      <c r="G40" s="131">
        <v>6879</v>
      </c>
      <c r="H40" s="247">
        <v>6879</v>
      </c>
      <c r="I40" s="371">
        <v>6879</v>
      </c>
      <c r="J40" s="31"/>
    </row>
    <row r="41" spans="2:14" ht="15" customHeight="1">
      <c r="C41" s="471" t="s">
        <v>110</v>
      </c>
      <c r="D41" s="472"/>
      <c r="E41" s="133">
        <v>1752</v>
      </c>
      <c r="F41" s="133">
        <v>1152</v>
      </c>
      <c r="G41" s="133">
        <v>1152</v>
      </c>
      <c r="H41" s="359">
        <v>1052</v>
      </c>
      <c r="I41" s="373">
        <v>1052</v>
      </c>
    </row>
    <row r="42" spans="2:14" ht="15" customHeight="1">
      <c r="C42" s="471" t="s">
        <v>109</v>
      </c>
      <c r="D42" s="472"/>
      <c r="E42" s="131">
        <v>25361</v>
      </c>
      <c r="F42" s="131">
        <v>24967</v>
      </c>
      <c r="G42" s="131">
        <v>23083</v>
      </c>
      <c r="H42" s="247">
        <v>23084</v>
      </c>
      <c r="I42" s="371">
        <v>20055</v>
      </c>
    </row>
    <row r="43" spans="2:14" ht="15" customHeight="1">
      <c r="C43" s="471" t="s">
        <v>108</v>
      </c>
      <c r="D43" s="472"/>
      <c r="E43" s="131">
        <v>2153</v>
      </c>
      <c r="F43" s="131">
        <v>2102</v>
      </c>
      <c r="G43" s="131">
        <v>2073</v>
      </c>
      <c r="H43" s="247">
        <v>1982</v>
      </c>
      <c r="I43" s="371">
        <v>1899</v>
      </c>
      <c r="J43" s="469"/>
      <c r="K43" s="469"/>
      <c r="L43" s="469"/>
    </row>
    <row r="44" spans="2:14" ht="15" customHeight="1">
      <c r="C44" s="471" t="s">
        <v>107</v>
      </c>
      <c r="D44" s="472"/>
      <c r="E44" s="131">
        <v>129440</v>
      </c>
      <c r="F44" s="131">
        <v>130096</v>
      </c>
      <c r="G44" s="131">
        <v>129353</v>
      </c>
      <c r="H44" s="247">
        <v>127461</v>
      </c>
      <c r="I44" s="371">
        <v>127461</v>
      </c>
      <c r="J44" s="469"/>
      <c r="K44" s="469"/>
      <c r="L44" s="469"/>
    </row>
    <row r="45" spans="2:14" ht="15" customHeight="1">
      <c r="C45" s="471" t="s">
        <v>106</v>
      </c>
      <c r="D45" s="472"/>
      <c r="E45" s="131">
        <v>100066</v>
      </c>
      <c r="F45" s="131">
        <v>100087</v>
      </c>
      <c r="G45" s="131">
        <v>100112</v>
      </c>
      <c r="H45" s="247">
        <v>100138</v>
      </c>
      <c r="I45" s="371">
        <v>100000</v>
      </c>
      <c r="J45" s="469"/>
      <c r="K45" s="469"/>
      <c r="L45" s="469"/>
    </row>
    <row r="46" spans="2:14" ht="15" customHeight="1">
      <c r="C46" s="471" t="s">
        <v>105</v>
      </c>
      <c r="D46" s="472"/>
      <c r="E46" s="131">
        <v>604324</v>
      </c>
      <c r="F46" s="131">
        <v>604498</v>
      </c>
      <c r="G46" s="131">
        <v>469194</v>
      </c>
      <c r="H46" s="247">
        <v>869286</v>
      </c>
      <c r="I46" s="371">
        <v>834491</v>
      </c>
    </row>
    <row r="47" spans="2:14" ht="15" customHeight="1">
      <c r="C47" s="471" t="s">
        <v>104</v>
      </c>
      <c r="D47" s="472"/>
      <c r="E47" s="131">
        <v>2121854</v>
      </c>
      <c r="F47" s="131">
        <v>2702536</v>
      </c>
      <c r="G47" s="131">
        <v>1802666</v>
      </c>
      <c r="H47" s="247">
        <v>29105</v>
      </c>
      <c r="I47" s="371">
        <v>29121</v>
      </c>
    </row>
    <row r="48" spans="2:14" ht="15" customHeight="1">
      <c r="B48" s="471" t="s">
        <v>103</v>
      </c>
      <c r="C48" s="471"/>
      <c r="D48" s="472"/>
      <c r="E48" s="127">
        <v>98.2</v>
      </c>
      <c r="F48" s="127">
        <v>98.6</v>
      </c>
      <c r="G48" s="127">
        <v>98.7</v>
      </c>
      <c r="H48" s="246">
        <v>98.6</v>
      </c>
      <c r="I48" s="374">
        <v>98.7</v>
      </c>
      <c r="K48" s="470"/>
      <c r="L48" s="470"/>
      <c r="M48" s="470"/>
      <c r="N48" s="470"/>
    </row>
    <row r="49" spans="2:14" ht="15" customHeight="1">
      <c r="B49" s="473" t="s">
        <v>102</v>
      </c>
      <c r="C49" s="473"/>
      <c r="D49" s="474"/>
      <c r="E49" s="125">
        <v>98.2</v>
      </c>
      <c r="F49" s="125">
        <v>98.6</v>
      </c>
      <c r="G49" s="125">
        <v>98.7</v>
      </c>
      <c r="H49" s="222">
        <v>98.6</v>
      </c>
      <c r="I49" s="375">
        <v>98.7</v>
      </c>
      <c r="K49" s="470"/>
      <c r="L49" s="470"/>
      <c r="M49" s="470"/>
      <c r="N49" s="470"/>
    </row>
    <row r="50" spans="2:14" s="124" customFormat="1" ht="13.5" customHeight="1">
      <c r="B50" s="26" t="s">
        <v>324</v>
      </c>
      <c r="K50" s="468"/>
      <c r="L50" s="468"/>
      <c r="M50" s="468"/>
      <c r="N50" s="468"/>
    </row>
    <row r="51" spans="2:14" s="124" customFormat="1" ht="13.5" customHeight="1">
      <c r="B51" s="26" t="s">
        <v>101</v>
      </c>
      <c r="K51" s="468"/>
      <c r="L51" s="468"/>
      <c r="M51" s="468"/>
      <c r="N51" s="468"/>
    </row>
    <row r="52" spans="2:14" s="124" customFormat="1" ht="13.5" customHeight="1">
      <c r="B52" s="26" t="s">
        <v>322</v>
      </c>
      <c r="K52" s="468"/>
      <c r="L52" s="468"/>
      <c r="M52" s="468"/>
      <c r="N52" s="468"/>
    </row>
    <row r="53" spans="2:14" s="124" customFormat="1" ht="13.5" customHeight="1">
      <c r="B53" s="26" t="s">
        <v>323</v>
      </c>
    </row>
    <row r="54" spans="2:14">
      <c r="F54" s="6"/>
    </row>
  </sheetData>
  <mergeCells count="45">
    <mergeCell ref="B13:C13"/>
    <mergeCell ref="B3:D3"/>
    <mergeCell ref="B5:C5"/>
    <mergeCell ref="B6:C6"/>
    <mergeCell ref="B7:C7"/>
    <mergeCell ref="B8:C8"/>
    <mergeCell ref="B4:C4"/>
    <mergeCell ref="B9:C9"/>
    <mergeCell ref="B10:C10"/>
    <mergeCell ref="B11:C11"/>
    <mergeCell ref="B12:C12"/>
    <mergeCell ref="B33:D33"/>
    <mergeCell ref="B34:D34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C35:D35"/>
    <mergeCell ref="C37:D37"/>
    <mergeCell ref="C38:D38"/>
    <mergeCell ref="C39:D39"/>
    <mergeCell ref="C40:D40"/>
    <mergeCell ref="C36:D36"/>
    <mergeCell ref="K50:N52"/>
    <mergeCell ref="J43:L45"/>
    <mergeCell ref="K48:N49"/>
    <mergeCell ref="C41:D41"/>
    <mergeCell ref="C47:D47"/>
    <mergeCell ref="C42:D42"/>
    <mergeCell ref="C43:D43"/>
    <mergeCell ref="C44:D44"/>
    <mergeCell ref="C45:D45"/>
    <mergeCell ref="C46:D46"/>
    <mergeCell ref="B48:D48"/>
    <mergeCell ref="B49:D49"/>
  </mergeCells>
  <phoneticPr fontId="2"/>
  <pageMargins left="0.70866141732283472" right="0.70866141732283472" top="0.74803149606299213" bottom="0.74803149606299213" header="0.31496062992125984" footer="0.51181102362204722"/>
  <pageSetup paperSize="9" firstPageNumber="68" fitToWidth="0" orientation="portrait" useFirstPageNumber="1" r:id="rId1"/>
  <headerFooter differentOddEven="1" scaleWithDoc="0" alignWithMargins="0">
    <oddFooter>&amp;C&amp;"ＭＳ Ｐ明朝,標準"&amp;P</oddFooter>
    <evenFooter>&amp;C&amp;"ＭＳ Ｐ明朝,標準"&amp;P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40E9D-5BB0-4F4A-A77C-A73F8AA01CC8}">
  <dimension ref="A1:R53"/>
  <sheetViews>
    <sheetView view="pageBreakPreview" zoomScaleNormal="100" zoomScaleSheetLayoutView="100" workbookViewId="0"/>
  </sheetViews>
  <sheetFormatPr defaultRowHeight="13.5"/>
  <cols>
    <col min="1" max="1" width="5.25" style="6" bestFit="1" customWidth="1"/>
    <col min="2" max="2" width="24.375" style="6" customWidth="1"/>
    <col min="3" max="12" width="14.375" style="6" customWidth="1"/>
    <col min="13" max="13" width="11.25" style="6" bestFit="1" customWidth="1"/>
    <col min="14" max="16384" width="9" style="6"/>
  </cols>
  <sheetData>
    <row r="1" spans="1:18" ht="18" customHeight="1">
      <c r="A1" s="39"/>
      <c r="B1" s="57" t="s">
        <v>197</v>
      </c>
      <c r="E1" s="57"/>
    </row>
    <row r="2" spans="1:18" s="26" customFormat="1" ht="12" customHeight="1">
      <c r="B2" s="181"/>
      <c r="C2" s="7"/>
      <c r="D2" s="55"/>
      <c r="E2" s="7"/>
      <c r="F2" s="55"/>
      <c r="G2" s="7"/>
      <c r="H2" s="55"/>
      <c r="I2" s="7"/>
      <c r="J2" s="55"/>
      <c r="K2" s="7"/>
      <c r="L2" s="55" t="s">
        <v>22</v>
      </c>
    </row>
    <row r="3" spans="1:18" ht="21" customHeight="1">
      <c r="B3" s="486" t="s">
        <v>21</v>
      </c>
      <c r="C3" s="494" t="s">
        <v>334</v>
      </c>
      <c r="D3" s="495"/>
      <c r="E3" s="488" t="s">
        <v>335</v>
      </c>
      <c r="F3" s="489"/>
      <c r="G3" s="490" t="s">
        <v>336</v>
      </c>
      <c r="H3" s="491"/>
      <c r="I3" s="488" t="s">
        <v>337</v>
      </c>
      <c r="J3" s="489"/>
      <c r="K3" s="492" t="s">
        <v>339</v>
      </c>
      <c r="L3" s="493"/>
    </row>
    <row r="4" spans="1:18" ht="21" customHeight="1">
      <c r="B4" s="487"/>
      <c r="C4" s="179" t="s">
        <v>167</v>
      </c>
      <c r="D4" s="146" t="s">
        <v>166</v>
      </c>
      <c r="E4" s="179" t="s">
        <v>167</v>
      </c>
      <c r="F4" s="146" t="s">
        <v>166</v>
      </c>
      <c r="G4" s="180" t="s">
        <v>167</v>
      </c>
      <c r="H4" s="179" t="s">
        <v>166</v>
      </c>
      <c r="I4" s="179" t="s">
        <v>167</v>
      </c>
      <c r="J4" s="146" t="s">
        <v>166</v>
      </c>
      <c r="K4" s="178" t="s">
        <v>167</v>
      </c>
      <c r="L4" s="177" t="s">
        <v>166</v>
      </c>
    </row>
    <row r="5" spans="1:18" s="112" customFormat="1" ht="19.5" customHeight="1">
      <c r="B5" s="187" t="s">
        <v>196</v>
      </c>
      <c r="C5" s="191">
        <v>8716075</v>
      </c>
      <c r="D5" s="191">
        <v>8372390</v>
      </c>
      <c r="E5" s="191">
        <v>8898956</v>
      </c>
      <c r="F5" s="191">
        <v>8689420</v>
      </c>
      <c r="G5" s="191">
        <v>8901290</v>
      </c>
      <c r="H5" s="191">
        <v>8441628</v>
      </c>
      <c r="I5" s="191">
        <v>8479918</v>
      </c>
      <c r="J5" s="191">
        <v>8279500</v>
      </c>
      <c r="K5" s="191">
        <v>8280964</v>
      </c>
      <c r="L5" s="191">
        <v>7821361</v>
      </c>
    </row>
    <row r="6" spans="1:18" ht="14.25" customHeight="1">
      <c r="B6" s="48" t="s">
        <v>195</v>
      </c>
      <c r="C6" s="171">
        <v>1960703</v>
      </c>
      <c r="D6" s="171">
        <v>2079470</v>
      </c>
      <c r="E6" s="171">
        <v>1883677</v>
      </c>
      <c r="F6" s="171">
        <v>1999779</v>
      </c>
      <c r="G6" s="171">
        <v>1913024</v>
      </c>
      <c r="H6" s="171">
        <v>1989578</v>
      </c>
      <c r="I6" s="171">
        <v>1824500</v>
      </c>
      <c r="J6" s="171">
        <v>1862410</v>
      </c>
      <c r="K6" s="170">
        <v>1750300</v>
      </c>
      <c r="L6" s="170">
        <v>1807339</v>
      </c>
      <c r="M6" s="190"/>
    </row>
    <row r="7" spans="1:18" ht="14.25" customHeight="1">
      <c r="B7" s="48" t="s">
        <v>194</v>
      </c>
      <c r="C7" s="171">
        <v>1</v>
      </c>
      <c r="D7" s="72" t="s">
        <v>34</v>
      </c>
      <c r="E7" s="171">
        <v>1</v>
      </c>
      <c r="F7" s="72" t="s">
        <v>34</v>
      </c>
      <c r="G7" s="171">
        <v>1</v>
      </c>
      <c r="H7" s="72" t="s">
        <v>34</v>
      </c>
      <c r="I7" s="171">
        <v>1</v>
      </c>
      <c r="J7" s="72" t="s">
        <v>34</v>
      </c>
      <c r="K7" s="170">
        <v>1</v>
      </c>
      <c r="L7" s="416" t="s">
        <v>34</v>
      </c>
      <c r="M7" s="190"/>
    </row>
    <row r="8" spans="1:18" ht="14.25" customHeight="1">
      <c r="B8" s="48" t="s">
        <v>193</v>
      </c>
      <c r="C8" s="171">
        <v>9988</v>
      </c>
      <c r="D8" s="171">
        <v>12972</v>
      </c>
      <c r="E8" s="171">
        <v>5597</v>
      </c>
      <c r="F8" s="171">
        <v>5653</v>
      </c>
      <c r="G8" s="171">
        <v>1</v>
      </c>
      <c r="H8" s="171">
        <v>2411</v>
      </c>
      <c r="I8" s="171">
        <v>501</v>
      </c>
      <c r="J8" s="171">
        <v>455</v>
      </c>
      <c r="K8" s="170">
        <v>1</v>
      </c>
      <c r="L8" s="170">
        <v>14019</v>
      </c>
      <c r="M8" s="190"/>
    </row>
    <row r="9" spans="1:18" ht="14.25" customHeight="1">
      <c r="B9" s="48" t="s">
        <v>192</v>
      </c>
      <c r="C9" s="171">
        <v>5769497</v>
      </c>
      <c r="D9" s="171">
        <v>5285163</v>
      </c>
      <c r="E9" s="171">
        <v>5798221</v>
      </c>
      <c r="F9" s="171">
        <v>5472247</v>
      </c>
      <c r="G9" s="171">
        <v>5782633</v>
      </c>
      <c r="H9" s="171">
        <v>5228583</v>
      </c>
      <c r="I9" s="171">
        <v>5546772</v>
      </c>
      <c r="J9" s="171">
        <v>5312043</v>
      </c>
      <c r="K9" s="170">
        <v>5583985</v>
      </c>
      <c r="L9" s="170">
        <v>5052272</v>
      </c>
    </row>
    <row r="10" spans="1:18" ht="14.25" customHeight="1">
      <c r="B10" s="48" t="s">
        <v>191</v>
      </c>
      <c r="C10" s="171">
        <v>2</v>
      </c>
      <c r="D10" s="72">
        <v>1</v>
      </c>
      <c r="E10" s="171">
        <v>1</v>
      </c>
      <c r="F10" s="72">
        <v>0</v>
      </c>
      <c r="G10" s="171">
        <v>1</v>
      </c>
      <c r="H10" s="72">
        <v>0</v>
      </c>
      <c r="I10" s="171">
        <v>1</v>
      </c>
      <c r="J10" s="189">
        <v>1</v>
      </c>
      <c r="K10" s="170">
        <v>2</v>
      </c>
      <c r="L10" s="188">
        <v>2</v>
      </c>
    </row>
    <row r="11" spans="1:18" ht="14.25" customHeight="1">
      <c r="B11" s="48" t="s">
        <v>190</v>
      </c>
      <c r="C11" s="171">
        <v>1</v>
      </c>
      <c r="D11" s="72" t="s">
        <v>34</v>
      </c>
      <c r="E11" s="171">
        <v>1</v>
      </c>
      <c r="F11" s="72" t="s">
        <v>34</v>
      </c>
      <c r="G11" s="171">
        <v>1</v>
      </c>
      <c r="H11" s="72" t="s">
        <v>34</v>
      </c>
      <c r="I11" s="171">
        <v>1</v>
      </c>
      <c r="J11" s="72" t="s">
        <v>34</v>
      </c>
      <c r="K11" s="170">
        <v>1</v>
      </c>
      <c r="L11" s="416" t="s">
        <v>34</v>
      </c>
    </row>
    <row r="12" spans="1:18" ht="14.25" customHeight="1">
      <c r="B12" s="48" t="s">
        <v>189</v>
      </c>
      <c r="C12" s="171">
        <v>693468</v>
      </c>
      <c r="D12" s="171">
        <v>693469</v>
      </c>
      <c r="E12" s="171">
        <v>844060</v>
      </c>
      <c r="F12" s="171">
        <v>844059</v>
      </c>
      <c r="G12" s="171">
        <v>872252</v>
      </c>
      <c r="H12" s="171">
        <v>872251</v>
      </c>
      <c r="I12" s="171">
        <v>811567</v>
      </c>
      <c r="J12" s="171">
        <v>811566</v>
      </c>
      <c r="K12" s="170">
        <v>740586</v>
      </c>
      <c r="L12" s="170">
        <v>740585</v>
      </c>
    </row>
    <row r="13" spans="1:18" ht="14.25" customHeight="1">
      <c r="B13" s="48" t="s">
        <v>188</v>
      </c>
      <c r="C13" s="171">
        <v>254311</v>
      </c>
      <c r="D13" s="171">
        <v>254312</v>
      </c>
      <c r="E13" s="171">
        <v>338892</v>
      </c>
      <c r="F13" s="171">
        <v>338892</v>
      </c>
      <c r="G13" s="171">
        <v>304871</v>
      </c>
      <c r="H13" s="171">
        <v>304871</v>
      </c>
      <c r="I13" s="171">
        <v>272070</v>
      </c>
      <c r="J13" s="171">
        <v>272070</v>
      </c>
      <c r="K13" s="170">
        <v>184585</v>
      </c>
      <c r="L13" s="170">
        <v>184585</v>
      </c>
    </row>
    <row r="14" spans="1:18" ht="14.25" customHeight="1">
      <c r="B14" s="48" t="s">
        <v>187</v>
      </c>
      <c r="C14" s="171">
        <v>28104</v>
      </c>
      <c r="D14" s="171">
        <v>47004</v>
      </c>
      <c r="E14" s="171">
        <v>28506</v>
      </c>
      <c r="F14" s="171">
        <v>28790</v>
      </c>
      <c r="G14" s="171">
        <v>28506</v>
      </c>
      <c r="H14" s="171">
        <v>43934</v>
      </c>
      <c r="I14" s="171">
        <v>24505</v>
      </c>
      <c r="J14" s="171">
        <v>20956</v>
      </c>
      <c r="K14" s="170">
        <v>21503</v>
      </c>
      <c r="L14" s="170">
        <v>22559</v>
      </c>
    </row>
    <row r="15" spans="1:18" ht="14.25" customHeight="1">
      <c r="B15" s="48" t="s">
        <v>186</v>
      </c>
      <c r="C15" s="72" t="s">
        <v>34</v>
      </c>
      <c r="D15" s="72" t="s">
        <v>34</v>
      </c>
      <c r="E15" s="72" t="s">
        <v>34</v>
      </c>
      <c r="F15" s="72" t="s">
        <v>34</v>
      </c>
      <c r="G15" s="72" t="s">
        <v>34</v>
      </c>
      <c r="H15" s="72" t="s">
        <v>34</v>
      </c>
      <c r="I15" s="72" t="s">
        <v>34</v>
      </c>
      <c r="J15" s="72" t="s">
        <v>34</v>
      </c>
      <c r="K15" s="416" t="s">
        <v>34</v>
      </c>
      <c r="L15" s="416" t="s">
        <v>34</v>
      </c>
      <c r="M15" s="484"/>
      <c r="N15" s="484"/>
      <c r="O15" s="484"/>
      <c r="P15" s="484"/>
      <c r="Q15" s="484"/>
      <c r="R15" s="484"/>
    </row>
    <row r="16" spans="1:18" ht="14.25" customHeight="1">
      <c r="B16" s="48" t="s">
        <v>185</v>
      </c>
      <c r="C16" s="72" t="s">
        <v>34</v>
      </c>
      <c r="D16" s="72" t="s">
        <v>34</v>
      </c>
      <c r="E16" s="72" t="s">
        <v>34</v>
      </c>
      <c r="F16" s="72" t="s">
        <v>34</v>
      </c>
      <c r="G16" s="72" t="s">
        <v>34</v>
      </c>
      <c r="H16" s="72" t="s">
        <v>34</v>
      </c>
      <c r="I16" s="72" t="s">
        <v>34</v>
      </c>
      <c r="J16" s="72" t="s">
        <v>34</v>
      </c>
      <c r="K16" s="416" t="s">
        <v>34</v>
      </c>
      <c r="L16" s="416" t="s">
        <v>34</v>
      </c>
      <c r="M16" s="484"/>
      <c r="N16" s="484"/>
      <c r="O16" s="484"/>
      <c r="P16" s="484"/>
      <c r="Q16" s="484"/>
      <c r="R16" s="484"/>
    </row>
    <row r="17" spans="2:18" ht="14.25" customHeight="1">
      <c r="B17" s="43" t="s">
        <v>184</v>
      </c>
      <c r="C17" s="184" t="s">
        <v>34</v>
      </c>
      <c r="D17" s="184" t="s">
        <v>34</v>
      </c>
      <c r="E17" s="184" t="s">
        <v>34</v>
      </c>
      <c r="F17" s="184" t="s">
        <v>34</v>
      </c>
      <c r="G17" s="184" t="s">
        <v>34</v>
      </c>
      <c r="H17" s="184" t="s">
        <v>34</v>
      </c>
      <c r="I17" s="184" t="s">
        <v>34</v>
      </c>
      <c r="J17" s="184" t="s">
        <v>34</v>
      </c>
      <c r="K17" s="417" t="s">
        <v>34</v>
      </c>
      <c r="L17" s="417" t="s">
        <v>34</v>
      </c>
      <c r="M17" s="484"/>
      <c r="N17" s="484"/>
      <c r="O17" s="484"/>
      <c r="P17" s="484"/>
      <c r="Q17" s="484"/>
      <c r="R17" s="484"/>
    </row>
    <row r="18" spans="2:18" ht="13.5" customHeight="1">
      <c r="B18" s="7" t="s">
        <v>169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484"/>
      <c r="N18" s="484"/>
      <c r="O18" s="484"/>
      <c r="P18" s="484"/>
      <c r="Q18" s="484"/>
      <c r="R18" s="484"/>
    </row>
    <row r="19" spans="2:18" ht="13.5" customHeight="1">
      <c r="B19" s="7"/>
      <c r="C19" s="56"/>
      <c r="D19" s="56"/>
      <c r="E19" s="56"/>
      <c r="F19" s="56"/>
      <c r="G19" s="56"/>
      <c r="H19" s="56"/>
      <c r="I19" s="56"/>
      <c r="J19" s="56"/>
      <c r="K19" s="56"/>
      <c r="L19" s="56"/>
    </row>
    <row r="20" spans="2:18" ht="18" customHeight="1">
      <c r="B20" s="57" t="s">
        <v>183</v>
      </c>
      <c r="E20" s="57"/>
      <c r="F20" s="182"/>
      <c r="G20" s="182"/>
      <c r="H20" s="182"/>
      <c r="I20" s="182"/>
      <c r="J20" s="182"/>
      <c r="K20" s="182"/>
      <c r="L20" s="182"/>
    </row>
    <row r="21" spans="2:18" s="26" customFormat="1" ht="12" customHeight="1">
      <c r="B21" s="23"/>
      <c r="C21" s="7"/>
      <c r="D21" s="55"/>
      <c r="E21" s="7"/>
      <c r="F21" s="55"/>
      <c r="G21" s="7"/>
      <c r="H21" s="55"/>
      <c r="I21" s="7"/>
      <c r="J21" s="55"/>
      <c r="K21" s="7"/>
      <c r="L21" s="55" t="s">
        <v>22</v>
      </c>
    </row>
    <row r="22" spans="2:18" ht="21" customHeight="1">
      <c r="B22" s="486" t="s">
        <v>21</v>
      </c>
      <c r="C22" s="488" t="s">
        <v>334</v>
      </c>
      <c r="D22" s="489"/>
      <c r="E22" s="488" t="s">
        <v>335</v>
      </c>
      <c r="F22" s="489"/>
      <c r="G22" s="490" t="s">
        <v>336</v>
      </c>
      <c r="H22" s="491"/>
      <c r="I22" s="488" t="s">
        <v>337</v>
      </c>
      <c r="J22" s="489"/>
      <c r="K22" s="492" t="s">
        <v>339</v>
      </c>
      <c r="L22" s="493"/>
    </row>
    <row r="23" spans="2:18" ht="21" customHeight="1">
      <c r="B23" s="487"/>
      <c r="C23" s="179" t="s">
        <v>167</v>
      </c>
      <c r="D23" s="146" t="s">
        <v>166</v>
      </c>
      <c r="E23" s="179" t="s">
        <v>167</v>
      </c>
      <c r="F23" s="146" t="s">
        <v>166</v>
      </c>
      <c r="G23" s="180" t="s">
        <v>167</v>
      </c>
      <c r="H23" s="179" t="s">
        <v>166</v>
      </c>
      <c r="I23" s="179" t="s">
        <v>167</v>
      </c>
      <c r="J23" s="146" t="s">
        <v>166</v>
      </c>
      <c r="K23" s="178" t="s">
        <v>167</v>
      </c>
      <c r="L23" s="177" t="s">
        <v>166</v>
      </c>
    </row>
    <row r="24" spans="2:18" s="31" customFormat="1" ht="19.5" customHeight="1">
      <c r="B24" s="187" t="s">
        <v>95</v>
      </c>
      <c r="C24" s="170">
        <v>8716075</v>
      </c>
      <c r="D24" s="170">
        <v>8033498</v>
      </c>
      <c r="E24" s="170">
        <v>8898956</v>
      </c>
      <c r="F24" s="170">
        <v>8384549</v>
      </c>
      <c r="G24" s="170">
        <v>8901290</v>
      </c>
      <c r="H24" s="170">
        <v>8169558</v>
      </c>
      <c r="I24" s="170">
        <v>8479918</v>
      </c>
      <c r="J24" s="170">
        <v>8094915</v>
      </c>
      <c r="K24" s="170">
        <v>8280964</v>
      </c>
      <c r="L24" s="170">
        <v>7569438</v>
      </c>
      <c r="M24" s="186"/>
    </row>
    <row r="25" spans="2:18" ht="14.25" customHeight="1">
      <c r="B25" s="48" t="s">
        <v>182</v>
      </c>
      <c r="C25" s="171">
        <v>216529</v>
      </c>
      <c r="D25" s="171">
        <v>205412</v>
      </c>
      <c r="E25" s="171">
        <v>219139</v>
      </c>
      <c r="F25" s="171">
        <v>207905</v>
      </c>
      <c r="G25" s="171">
        <v>236508</v>
      </c>
      <c r="H25" s="171">
        <v>222769</v>
      </c>
      <c r="I25" s="171">
        <v>237120</v>
      </c>
      <c r="J25" s="171">
        <v>216043</v>
      </c>
      <c r="K25" s="170">
        <v>178964</v>
      </c>
      <c r="L25" s="170">
        <v>146061</v>
      </c>
      <c r="M25" s="185"/>
    </row>
    <row r="26" spans="2:18" ht="14.25" customHeight="1">
      <c r="B26" s="48" t="s">
        <v>181</v>
      </c>
      <c r="C26" s="171">
        <v>5762689</v>
      </c>
      <c r="D26" s="171">
        <v>5194928</v>
      </c>
      <c r="E26" s="171">
        <v>5772265</v>
      </c>
      <c r="F26" s="171">
        <v>5368639</v>
      </c>
      <c r="G26" s="171">
        <v>5768514</v>
      </c>
      <c r="H26" s="171">
        <v>5124688</v>
      </c>
      <c r="I26" s="171">
        <v>5542613</v>
      </c>
      <c r="J26" s="171">
        <v>5213033</v>
      </c>
      <c r="K26" s="170">
        <v>5537452</v>
      </c>
      <c r="L26" s="170">
        <v>4909882</v>
      </c>
    </row>
    <row r="27" spans="2:18" ht="14.25" customHeight="1">
      <c r="B27" s="48" t="s">
        <v>180</v>
      </c>
      <c r="C27" s="171">
        <v>2323921</v>
      </c>
      <c r="D27" s="171">
        <v>2323920</v>
      </c>
      <c r="E27" s="171">
        <v>2415268</v>
      </c>
      <c r="F27" s="171">
        <v>2415267</v>
      </c>
      <c r="G27" s="171">
        <v>2463329</v>
      </c>
      <c r="H27" s="171">
        <v>2463327</v>
      </c>
      <c r="I27" s="171">
        <v>2345913</v>
      </c>
      <c r="J27" s="171">
        <v>2345912</v>
      </c>
      <c r="K27" s="170">
        <v>2282276</v>
      </c>
      <c r="L27" s="170">
        <v>2282274</v>
      </c>
    </row>
    <row r="28" spans="2:18" ht="14.25" customHeight="1">
      <c r="B28" s="48" t="s">
        <v>179</v>
      </c>
      <c r="C28" s="171">
        <v>5</v>
      </c>
      <c r="D28" s="171">
        <v>1</v>
      </c>
      <c r="E28" s="171">
        <v>5</v>
      </c>
      <c r="F28" s="171">
        <v>0</v>
      </c>
      <c r="G28" s="171">
        <v>1</v>
      </c>
      <c r="H28" s="171">
        <v>0</v>
      </c>
      <c r="I28" s="171">
        <v>1</v>
      </c>
      <c r="J28" s="171">
        <v>0</v>
      </c>
      <c r="K28" s="170">
        <v>1</v>
      </c>
      <c r="L28" s="416" t="s">
        <v>34</v>
      </c>
    </row>
    <row r="29" spans="2:18" ht="14.25" customHeight="1">
      <c r="B29" s="48" t="s">
        <v>178</v>
      </c>
      <c r="C29" s="171">
        <v>111392</v>
      </c>
      <c r="D29" s="171">
        <v>80984</v>
      </c>
      <c r="E29" s="171">
        <v>113014</v>
      </c>
      <c r="F29" s="171">
        <v>84513</v>
      </c>
      <c r="G29" s="171">
        <v>110173</v>
      </c>
      <c r="H29" s="171">
        <v>81216</v>
      </c>
      <c r="I29" s="171">
        <v>110650</v>
      </c>
      <c r="J29" s="171">
        <v>83589</v>
      </c>
      <c r="K29" s="170">
        <v>103477</v>
      </c>
      <c r="L29" s="170">
        <v>75163</v>
      </c>
    </row>
    <row r="30" spans="2:18" ht="14.25" customHeight="1">
      <c r="B30" s="48" t="s">
        <v>177</v>
      </c>
      <c r="C30" s="171">
        <v>193002</v>
      </c>
      <c r="D30" s="171">
        <v>193001</v>
      </c>
      <c r="E30" s="171">
        <v>265001</v>
      </c>
      <c r="F30" s="171">
        <v>265000</v>
      </c>
      <c r="G30" s="171">
        <v>215501</v>
      </c>
      <c r="H30" s="171">
        <v>215500</v>
      </c>
      <c r="I30" s="171">
        <v>170001</v>
      </c>
      <c r="J30" s="171">
        <v>170001</v>
      </c>
      <c r="K30" s="170">
        <v>100001</v>
      </c>
      <c r="L30" s="170">
        <v>100001</v>
      </c>
    </row>
    <row r="31" spans="2:18" ht="14.25" customHeight="1">
      <c r="B31" s="48" t="s">
        <v>176</v>
      </c>
      <c r="C31" s="171">
        <v>1390</v>
      </c>
      <c r="D31" s="72" t="s">
        <v>34</v>
      </c>
      <c r="E31" s="171">
        <v>500</v>
      </c>
      <c r="F31" s="72" t="s">
        <v>34</v>
      </c>
      <c r="G31" s="171">
        <v>1</v>
      </c>
      <c r="H31" s="72" t="s">
        <v>34</v>
      </c>
      <c r="I31" s="171">
        <v>1</v>
      </c>
      <c r="J31" s="72" t="s">
        <v>34</v>
      </c>
      <c r="K31" s="170">
        <v>1</v>
      </c>
      <c r="L31" s="416">
        <v>1</v>
      </c>
    </row>
    <row r="32" spans="2:18" ht="14.25" customHeight="1">
      <c r="B32" s="48" t="s">
        <v>175</v>
      </c>
      <c r="C32" s="171">
        <v>39909</v>
      </c>
      <c r="D32" s="171">
        <v>35252</v>
      </c>
      <c r="E32" s="171">
        <v>46702</v>
      </c>
      <c r="F32" s="171">
        <v>43225</v>
      </c>
      <c r="G32" s="171">
        <v>62070</v>
      </c>
      <c r="H32" s="171">
        <v>62057</v>
      </c>
      <c r="I32" s="171">
        <v>67090</v>
      </c>
      <c r="J32" s="171">
        <v>66338</v>
      </c>
      <c r="K32" s="170">
        <v>56123</v>
      </c>
      <c r="L32" s="170">
        <v>56056</v>
      </c>
    </row>
    <row r="33" spans="2:17" ht="14.25" customHeight="1">
      <c r="B33" s="48" t="s">
        <v>174</v>
      </c>
      <c r="C33" s="171">
        <v>67238</v>
      </c>
      <c r="D33" s="72" t="s">
        <v>34</v>
      </c>
      <c r="E33" s="171">
        <v>67062</v>
      </c>
      <c r="F33" s="72" t="s">
        <v>34</v>
      </c>
      <c r="G33" s="171">
        <v>45193</v>
      </c>
      <c r="H33" s="72" t="s">
        <v>34</v>
      </c>
      <c r="I33" s="171">
        <v>6529</v>
      </c>
      <c r="J33" s="72" t="s">
        <v>34</v>
      </c>
      <c r="K33" s="170">
        <v>22669</v>
      </c>
      <c r="L33" s="416" t="s">
        <v>34</v>
      </c>
    </row>
    <row r="34" spans="2:17" ht="14.25" customHeight="1">
      <c r="B34" s="48" t="s">
        <v>173</v>
      </c>
      <c r="C34" s="72" t="s">
        <v>34</v>
      </c>
      <c r="D34" s="72" t="s">
        <v>34</v>
      </c>
      <c r="E34" s="72" t="s">
        <v>34</v>
      </c>
      <c r="F34" s="72" t="s">
        <v>34</v>
      </c>
      <c r="G34" s="72" t="s">
        <v>34</v>
      </c>
      <c r="H34" s="72" t="s">
        <v>34</v>
      </c>
      <c r="I34" s="72" t="s">
        <v>34</v>
      </c>
      <c r="J34" s="72" t="s">
        <v>34</v>
      </c>
      <c r="K34" s="416" t="s">
        <v>34</v>
      </c>
      <c r="L34" s="416" t="s">
        <v>34</v>
      </c>
      <c r="M34" s="485"/>
      <c r="N34" s="485"/>
      <c r="O34" s="485"/>
      <c r="P34" s="485"/>
      <c r="Q34" s="485"/>
    </row>
    <row r="35" spans="2:17" ht="14.25" customHeight="1">
      <c r="B35" s="48" t="s">
        <v>172</v>
      </c>
      <c r="C35" s="72" t="s">
        <v>34</v>
      </c>
      <c r="D35" s="72" t="s">
        <v>34</v>
      </c>
      <c r="E35" s="72" t="s">
        <v>34</v>
      </c>
      <c r="F35" s="72" t="s">
        <v>34</v>
      </c>
      <c r="G35" s="72" t="s">
        <v>34</v>
      </c>
      <c r="H35" s="72" t="s">
        <v>34</v>
      </c>
      <c r="I35" s="72" t="s">
        <v>34</v>
      </c>
      <c r="J35" s="72" t="s">
        <v>34</v>
      </c>
      <c r="K35" s="416" t="s">
        <v>34</v>
      </c>
      <c r="L35" s="416" t="s">
        <v>34</v>
      </c>
      <c r="M35" s="485"/>
      <c r="N35" s="485"/>
      <c r="O35" s="485"/>
      <c r="P35" s="485"/>
      <c r="Q35" s="485"/>
    </row>
    <row r="36" spans="2:17" ht="14.25" customHeight="1">
      <c r="B36" s="48" t="s">
        <v>171</v>
      </c>
      <c r="C36" s="72" t="s">
        <v>34</v>
      </c>
      <c r="D36" s="72" t="s">
        <v>34</v>
      </c>
      <c r="E36" s="72" t="s">
        <v>34</v>
      </c>
      <c r="F36" s="72" t="s">
        <v>34</v>
      </c>
      <c r="G36" s="72" t="s">
        <v>34</v>
      </c>
      <c r="H36" s="72" t="s">
        <v>34</v>
      </c>
      <c r="I36" s="72" t="s">
        <v>34</v>
      </c>
      <c r="J36" s="72" t="s">
        <v>34</v>
      </c>
      <c r="K36" s="416" t="s">
        <v>34</v>
      </c>
      <c r="L36" s="416" t="s">
        <v>34</v>
      </c>
      <c r="M36" s="485"/>
      <c r="N36" s="485"/>
      <c r="O36" s="485"/>
      <c r="P36" s="485"/>
      <c r="Q36" s="485"/>
    </row>
    <row r="37" spans="2:17" ht="14.25" customHeight="1">
      <c r="B37" s="43" t="s">
        <v>170</v>
      </c>
      <c r="C37" s="184" t="s">
        <v>34</v>
      </c>
      <c r="D37" s="184" t="s">
        <v>34</v>
      </c>
      <c r="E37" s="184" t="s">
        <v>34</v>
      </c>
      <c r="F37" s="184" t="s">
        <v>34</v>
      </c>
      <c r="G37" s="184" t="s">
        <v>34</v>
      </c>
      <c r="H37" s="184" t="s">
        <v>34</v>
      </c>
      <c r="I37" s="184" t="s">
        <v>34</v>
      </c>
      <c r="J37" s="184" t="s">
        <v>34</v>
      </c>
      <c r="K37" s="417" t="s">
        <v>34</v>
      </c>
      <c r="L37" s="417" t="s">
        <v>34</v>
      </c>
      <c r="M37" s="485"/>
      <c r="N37" s="485"/>
      <c r="O37" s="485"/>
      <c r="P37" s="485"/>
      <c r="Q37" s="485"/>
    </row>
    <row r="38" spans="2:17" ht="14.25" customHeight="1">
      <c r="B38" s="7" t="s">
        <v>169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485"/>
      <c r="N38" s="485"/>
      <c r="O38" s="485"/>
      <c r="P38" s="485"/>
      <c r="Q38" s="485"/>
    </row>
    <row r="39" spans="2:17" ht="13.5" customHeight="1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183"/>
      <c r="N39" s="183"/>
      <c r="O39" s="183"/>
      <c r="P39" s="183"/>
      <c r="Q39" s="183"/>
    </row>
    <row r="40" spans="2:17" ht="18" customHeight="1">
      <c r="B40" s="57" t="s">
        <v>168</v>
      </c>
      <c r="E40" s="57"/>
      <c r="F40" s="182"/>
      <c r="G40" s="182"/>
      <c r="H40" s="182"/>
      <c r="I40" s="182"/>
      <c r="J40" s="182"/>
      <c r="K40" s="182"/>
      <c r="L40" s="182"/>
    </row>
    <row r="41" spans="2:17" ht="12" customHeight="1">
      <c r="B41" s="181"/>
      <c r="C41" s="7"/>
      <c r="D41" s="55"/>
      <c r="E41" s="7"/>
      <c r="F41" s="55"/>
      <c r="G41" s="7"/>
      <c r="H41" s="55"/>
      <c r="I41" s="7"/>
      <c r="J41" s="55"/>
      <c r="K41" s="7"/>
      <c r="L41" s="55" t="s">
        <v>22</v>
      </c>
    </row>
    <row r="42" spans="2:17" s="161" customFormat="1" ht="21" customHeight="1">
      <c r="B42" s="486" t="s">
        <v>21</v>
      </c>
      <c r="C42" s="488" t="s">
        <v>334</v>
      </c>
      <c r="D42" s="489"/>
      <c r="E42" s="488" t="s">
        <v>335</v>
      </c>
      <c r="F42" s="489"/>
      <c r="G42" s="490" t="s">
        <v>336</v>
      </c>
      <c r="H42" s="491"/>
      <c r="I42" s="488" t="s">
        <v>337</v>
      </c>
      <c r="J42" s="489"/>
      <c r="K42" s="492" t="s">
        <v>339</v>
      </c>
      <c r="L42" s="493"/>
    </row>
    <row r="43" spans="2:17" s="161" customFormat="1" ht="21" customHeight="1">
      <c r="B43" s="487"/>
      <c r="C43" s="179" t="s">
        <v>167</v>
      </c>
      <c r="D43" s="146" t="s">
        <v>166</v>
      </c>
      <c r="E43" s="179" t="s">
        <v>167</v>
      </c>
      <c r="F43" s="146" t="s">
        <v>166</v>
      </c>
      <c r="G43" s="180" t="s">
        <v>167</v>
      </c>
      <c r="H43" s="179" t="s">
        <v>166</v>
      </c>
      <c r="I43" s="179" t="s">
        <v>167</v>
      </c>
      <c r="J43" s="146" t="s">
        <v>166</v>
      </c>
      <c r="K43" s="178" t="s">
        <v>167</v>
      </c>
      <c r="L43" s="177" t="s">
        <v>166</v>
      </c>
    </row>
    <row r="44" spans="2:17" s="112" customFormat="1" ht="19.5" customHeight="1">
      <c r="B44" s="176" t="s">
        <v>165</v>
      </c>
      <c r="C44" s="170">
        <v>9969540</v>
      </c>
      <c r="D44" s="170">
        <v>8712879</v>
      </c>
      <c r="E44" s="170">
        <v>10583244</v>
      </c>
      <c r="F44" s="170">
        <v>9720002</v>
      </c>
      <c r="G44" s="170">
        <v>10168064</v>
      </c>
      <c r="H44" s="170">
        <v>9287065</v>
      </c>
      <c r="I44" s="170">
        <v>10341918</v>
      </c>
      <c r="J44" s="170">
        <v>9527610</v>
      </c>
      <c r="K44" s="170">
        <v>10637607</v>
      </c>
      <c r="L44" s="170">
        <v>9975895</v>
      </c>
      <c r="M44" s="175"/>
    </row>
    <row r="45" spans="2:17" ht="14.25" customHeight="1">
      <c r="B45" s="172" t="s">
        <v>164</v>
      </c>
      <c r="C45" s="174" t="s">
        <v>34</v>
      </c>
      <c r="D45" s="174" t="s">
        <v>34</v>
      </c>
      <c r="E45" s="414" t="s">
        <v>34</v>
      </c>
      <c r="F45" s="414" t="s">
        <v>34</v>
      </c>
      <c r="G45" s="174" t="s">
        <v>34</v>
      </c>
      <c r="H45" s="174" t="s">
        <v>34</v>
      </c>
      <c r="I45" s="174" t="s">
        <v>34</v>
      </c>
      <c r="J45" s="174" t="s">
        <v>34</v>
      </c>
      <c r="K45" s="415" t="s">
        <v>34</v>
      </c>
      <c r="L45" s="415" t="s">
        <v>34</v>
      </c>
    </row>
    <row r="46" spans="2:17" ht="14.25" customHeight="1">
      <c r="B46" s="172" t="s">
        <v>163</v>
      </c>
      <c r="C46" s="171">
        <v>270046</v>
      </c>
      <c r="D46" s="171">
        <v>171996</v>
      </c>
      <c r="E46" s="171">
        <v>391956</v>
      </c>
      <c r="F46" s="171">
        <v>232636</v>
      </c>
      <c r="G46" s="171">
        <v>175848</v>
      </c>
      <c r="H46" s="171">
        <v>159112</v>
      </c>
      <c r="I46" s="171">
        <v>29759</v>
      </c>
      <c r="J46" s="171">
        <v>15020</v>
      </c>
      <c r="K46" s="170">
        <v>24682</v>
      </c>
      <c r="L46" s="170">
        <v>16060</v>
      </c>
    </row>
    <row r="47" spans="2:17" ht="14.25" customHeight="1">
      <c r="B47" s="173" t="s">
        <v>162</v>
      </c>
      <c r="C47" s="171">
        <v>196849</v>
      </c>
      <c r="D47" s="171">
        <v>95399</v>
      </c>
      <c r="E47" s="171">
        <v>161356</v>
      </c>
      <c r="F47" s="171">
        <v>85088</v>
      </c>
      <c r="G47" s="171">
        <v>218013</v>
      </c>
      <c r="H47" s="171">
        <v>153052</v>
      </c>
      <c r="I47" s="171">
        <v>241448</v>
      </c>
      <c r="J47" s="171">
        <v>175949</v>
      </c>
      <c r="K47" s="170">
        <v>166964</v>
      </c>
      <c r="L47" s="170">
        <v>119592</v>
      </c>
    </row>
    <row r="48" spans="2:17" ht="14.25" customHeight="1">
      <c r="B48" s="172" t="s">
        <v>161</v>
      </c>
      <c r="C48" s="171">
        <v>618460</v>
      </c>
      <c r="D48" s="171">
        <v>457036</v>
      </c>
      <c r="E48" s="171">
        <v>732402</v>
      </c>
      <c r="F48" s="171">
        <v>642327</v>
      </c>
      <c r="G48" s="171">
        <v>747388</v>
      </c>
      <c r="H48" s="171">
        <v>553446</v>
      </c>
      <c r="I48" s="171">
        <v>683200</v>
      </c>
      <c r="J48" s="171">
        <v>494712</v>
      </c>
      <c r="K48" s="170">
        <v>629316</v>
      </c>
      <c r="L48" s="170">
        <v>454514</v>
      </c>
    </row>
    <row r="49" spans="2:13" ht="14.25" customHeight="1">
      <c r="B49" s="172" t="s">
        <v>160</v>
      </c>
      <c r="C49" s="171">
        <v>807521</v>
      </c>
      <c r="D49" s="171">
        <v>709442</v>
      </c>
      <c r="E49" s="171">
        <v>937343</v>
      </c>
      <c r="F49" s="171">
        <v>862875</v>
      </c>
      <c r="G49" s="171">
        <v>815713</v>
      </c>
      <c r="H49" s="171">
        <v>687855</v>
      </c>
      <c r="I49" s="171">
        <v>817118</v>
      </c>
      <c r="J49" s="171">
        <v>680157</v>
      </c>
      <c r="K49" s="170">
        <v>922277</v>
      </c>
      <c r="L49" s="170">
        <v>759047</v>
      </c>
      <c r="M49" s="431"/>
    </row>
    <row r="50" spans="2:13" ht="14.25" customHeight="1">
      <c r="B50" s="172" t="s">
        <v>159</v>
      </c>
      <c r="C50" s="171">
        <v>1218578</v>
      </c>
      <c r="D50" s="171">
        <v>1004773</v>
      </c>
      <c r="E50" s="171">
        <v>1474053</v>
      </c>
      <c r="F50" s="171">
        <v>1282744</v>
      </c>
      <c r="G50" s="171">
        <v>1340330</v>
      </c>
      <c r="H50" s="171">
        <v>1153103</v>
      </c>
      <c r="I50" s="171">
        <v>1435831</v>
      </c>
      <c r="J50" s="171">
        <v>1203570</v>
      </c>
      <c r="K50" s="170">
        <v>1307100</v>
      </c>
      <c r="L50" s="170">
        <v>1207163</v>
      </c>
    </row>
    <row r="51" spans="2:13" ht="14.25" customHeight="1">
      <c r="B51" s="172" t="s">
        <v>158</v>
      </c>
      <c r="C51" s="171">
        <v>5829247</v>
      </c>
      <c r="D51" s="171">
        <v>5283565</v>
      </c>
      <c r="E51" s="171">
        <v>5819477</v>
      </c>
      <c r="F51" s="171">
        <v>5573539</v>
      </c>
      <c r="G51" s="171">
        <v>5668042</v>
      </c>
      <c r="H51" s="171">
        <v>5404495</v>
      </c>
      <c r="I51" s="171">
        <v>5914909</v>
      </c>
      <c r="J51" s="171">
        <v>5763879</v>
      </c>
      <c r="K51" s="170">
        <v>6294731</v>
      </c>
      <c r="L51" s="170">
        <v>6155639</v>
      </c>
    </row>
    <row r="52" spans="2:13" ht="14.25" customHeight="1">
      <c r="B52" s="169" t="s">
        <v>157</v>
      </c>
      <c r="C52" s="168">
        <v>1028839</v>
      </c>
      <c r="D52" s="168">
        <v>990668</v>
      </c>
      <c r="E52" s="168">
        <v>1066657</v>
      </c>
      <c r="F52" s="168">
        <v>1040793</v>
      </c>
      <c r="G52" s="168">
        <v>1202730</v>
      </c>
      <c r="H52" s="168">
        <v>1176002</v>
      </c>
      <c r="I52" s="168">
        <v>1219653</v>
      </c>
      <c r="J52" s="168">
        <v>1194322</v>
      </c>
      <c r="K52" s="167">
        <v>1292538</v>
      </c>
      <c r="L52" s="167">
        <v>1263880</v>
      </c>
    </row>
    <row r="53" spans="2:13" ht="13.5" customHeight="1">
      <c r="B53" s="7" t="s">
        <v>156</v>
      </c>
      <c r="C53" s="7"/>
      <c r="D53" s="7"/>
      <c r="E53" s="7"/>
      <c r="F53" s="7"/>
      <c r="G53" s="7"/>
      <c r="H53" s="7"/>
      <c r="I53" s="7"/>
      <c r="J53" s="7"/>
      <c r="K53" s="7"/>
      <c r="L53" s="7"/>
    </row>
  </sheetData>
  <mergeCells count="20">
    <mergeCell ref="K3:L3"/>
    <mergeCell ref="K22:L22"/>
    <mergeCell ref="K42:L42"/>
    <mergeCell ref="G3:H3"/>
    <mergeCell ref="B3:B4"/>
    <mergeCell ref="C3:D3"/>
    <mergeCell ref="E3:F3"/>
    <mergeCell ref="I3:J3"/>
    <mergeCell ref="I22:J22"/>
    <mergeCell ref="M15:R18"/>
    <mergeCell ref="M34:Q38"/>
    <mergeCell ref="B42:B43"/>
    <mergeCell ref="C42:D42"/>
    <mergeCell ref="E42:F42"/>
    <mergeCell ref="G42:H42"/>
    <mergeCell ref="B22:B23"/>
    <mergeCell ref="C22:D22"/>
    <mergeCell ref="E22:F22"/>
    <mergeCell ref="G22:H22"/>
    <mergeCell ref="I42:J42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scale="99" firstPageNumber="70" fitToHeight="0" orientation="portrait" useFirstPageNumber="1" r:id="rId1"/>
  <headerFooter differentOddEven="1" scaleWithDoc="0" alignWithMargins="0">
    <oddHeader xml:space="preserve">&amp;R
</oddHeader>
    <oddFooter>&amp;C&amp;"ＭＳ Ｐ明朝,標準"&amp;P</oddFooter>
    <evenFooter>&amp;C&amp;"ＭＳ Ｐ明朝,標準"&amp;P</evenFooter>
  </headerFooter>
  <colBreaks count="1" manualBreakCount="1">
    <brk id="6" max="5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B265C-6C5A-4381-BFD4-CE22252F3761}">
  <sheetPr>
    <pageSetUpPr fitToPage="1"/>
  </sheetPr>
  <dimension ref="A1:AI58"/>
  <sheetViews>
    <sheetView zoomScaleNormal="100" zoomScaleSheetLayoutView="100" workbookViewId="0">
      <selection activeCell="N27" sqref="N27"/>
    </sheetView>
  </sheetViews>
  <sheetFormatPr defaultRowHeight="13.5"/>
  <cols>
    <col min="1" max="1" width="5.25" style="6" bestFit="1" customWidth="1"/>
    <col min="2" max="2" width="28.375" style="6" customWidth="1"/>
    <col min="3" max="6" width="14.25" style="6" customWidth="1"/>
    <col min="7" max="12" width="14.25" style="434" customWidth="1"/>
    <col min="13" max="16384" width="9" style="6"/>
  </cols>
  <sheetData>
    <row r="1" spans="1:35" s="31" customFormat="1" ht="18" customHeight="1">
      <c r="A1" s="39"/>
      <c r="B1" s="57" t="s">
        <v>243</v>
      </c>
      <c r="E1" s="57"/>
      <c r="G1" s="570"/>
      <c r="H1" s="570"/>
      <c r="I1" s="570"/>
      <c r="J1" s="570"/>
      <c r="K1" s="570"/>
      <c r="L1" s="570"/>
    </row>
    <row r="2" spans="1:35" ht="12" customHeight="1">
      <c r="B2" s="7"/>
      <c r="C2" s="7"/>
      <c r="D2" s="55"/>
      <c r="E2" s="7"/>
      <c r="F2" s="55"/>
      <c r="G2" s="571"/>
      <c r="H2" s="572"/>
      <c r="I2" s="571"/>
      <c r="J2" s="572"/>
      <c r="K2" s="571"/>
      <c r="L2" s="572" t="s">
        <v>51</v>
      </c>
    </row>
    <row r="3" spans="1:35" s="161" customFormat="1" ht="21" customHeight="1">
      <c r="B3" s="214" t="s">
        <v>50</v>
      </c>
      <c r="C3" s="494" t="s">
        <v>99</v>
      </c>
      <c r="D3" s="495"/>
      <c r="E3" s="494" t="s">
        <v>98</v>
      </c>
      <c r="F3" s="495"/>
      <c r="G3" s="490" t="s">
        <v>97</v>
      </c>
      <c r="H3" s="494"/>
      <c r="I3" s="488" t="s">
        <v>96</v>
      </c>
      <c r="J3" s="494"/>
      <c r="K3" s="492" t="s">
        <v>325</v>
      </c>
      <c r="L3" s="514"/>
    </row>
    <row r="4" spans="1:35" s="161" customFormat="1" ht="21" customHeight="1">
      <c r="B4" s="214" t="s">
        <v>242</v>
      </c>
      <c r="C4" s="381" t="s">
        <v>19</v>
      </c>
      <c r="D4" s="382" t="s">
        <v>49</v>
      </c>
      <c r="E4" s="423" t="s">
        <v>19</v>
      </c>
      <c r="F4" s="422" t="s">
        <v>49</v>
      </c>
      <c r="G4" s="425" t="s">
        <v>19</v>
      </c>
      <c r="H4" s="426" t="s">
        <v>49</v>
      </c>
      <c r="I4" s="610" t="s">
        <v>19</v>
      </c>
      <c r="J4" s="426" t="s">
        <v>49</v>
      </c>
      <c r="K4" s="611" t="s">
        <v>19</v>
      </c>
      <c r="L4" s="428" t="s">
        <v>49</v>
      </c>
    </row>
    <row r="5" spans="1:35" s="161" customFormat="1" ht="9" customHeight="1">
      <c r="B5" s="208"/>
      <c r="C5" s="205"/>
      <c r="D5" s="204"/>
      <c r="E5" s="205"/>
      <c r="F5" s="204"/>
      <c r="G5" s="573"/>
      <c r="H5" s="574"/>
      <c r="I5" s="575"/>
      <c r="J5" s="576"/>
      <c r="K5" s="577"/>
      <c r="L5" s="574"/>
    </row>
    <row r="6" spans="1:35">
      <c r="B6" s="48" t="s">
        <v>241</v>
      </c>
      <c r="C6" s="196">
        <v>1698222</v>
      </c>
      <c r="D6" s="195">
        <v>84.5</v>
      </c>
      <c r="E6" s="196">
        <v>1783018</v>
      </c>
      <c r="F6" s="195">
        <v>87.234019652163369</v>
      </c>
      <c r="G6" s="578">
        <f>G7+G8</f>
        <v>1535575</v>
      </c>
      <c r="H6" s="579">
        <v>76.099999999999994</v>
      </c>
      <c r="I6" s="352">
        <f>I7+I8</f>
        <v>1736371</v>
      </c>
      <c r="J6" s="579">
        <f>I6/$I$13*100</f>
        <v>86.880365379967856</v>
      </c>
      <c r="K6" s="580">
        <f>K7+K8</f>
        <v>1740702</v>
      </c>
      <c r="L6" s="581">
        <f>K6/$K$13*100</f>
        <v>86.452153131434741</v>
      </c>
    </row>
    <row r="7" spans="1:35">
      <c r="B7" s="48" t="s">
        <v>240</v>
      </c>
      <c r="C7" s="196">
        <v>1642091</v>
      </c>
      <c r="D7" s="213">
        <v>81.7</v>
      </c>
      <c r="E7" s="196">
        <v>1725994</v>
      </c>
      <c r="F7" s="195">
        <v>84.444124801609433</v>
      </c>
      <c r="G7" s="578">
        <v>1472060</v>
      </c>
      <c r="H7" s="579">
        <v>72.900000000000006</v>
      </c>
      <c r="I7" s="352">
        <v>1675066</v>
      </c>
      <c r="J7" s="579">
        <f t="shared" ref="J7:J12" si="0">I7/$I$13*100</f>
        <v>83.812932901759609</v>
      </c>
      <c r="K7" s="580">
        <v>1671769</v>
      </c>
      <c r="L7" s="581">
        <f>K7/$K$13*100</f>
        <v>83.02858822956803</v>
      </c>
    </row>
    <row r="8" spans="1:35">
      <c r="B8" s="48" t="s">
        <v>239</v>
      </c>
      <c r="C8" s="196">
        <v>56131</v>
      </c>
      <c r="D8" s="213">
        <v>2.8</v>
      </c>
      <c r="E8" s="196">
        <v>57024</v>
      </c>
      <c r="F8" s="195">
        <v>2.7898948505539281</v>
      </c>
      <c r="G8" s="578">
        <v>63515</v>
      </c>
      <c r="H8" s="579">
        <v>3.2</v>
      </c>
      <c r="I8" s="352">
        <v>61305</v>
      </c>
      <c r="J8" s="579">
        <f t="shared" si="0"/>
        <v>3.0674324782082452</v>
      </c>
      <c r="K8" s="580">
        <v>68933</v>
      </c>
      <c r="L8" s="581">
        <f>K8/$K$13*100+0.1</f>
        <v>3.5235649018667132</v>
      </c>
    </row>
    <row r="9" spans="1:35">
      <c r="B9" s="48" t="s">
        <v>238</v>
      </c>
      <c r="C9" s="196">
        <v>311886</v>
      </c>
      <c r="D9" s="195">
        <v>15.5</v>
      </c>
      <c r="E9" s="196">
        <v>260860</v>
      </c>
      <c r="F9" s="195">
        <v>12.762555603175816</v>
      </c>
      <c r="G9" s="578">
        <f>G10+G11</f>
        <v>483262</v>
      </c>
      <c r="H9" s="579">
        <v>23.9</v>
      </c>
      <c r="I9" s="352">
        <f>I10+I11</f>
        <v>262135</v>
      </c>
      <c r="J9" s="579">
        <f t="shared" si="0"/>
        <v>13.116082092408748</v>
      </c>
      <c r="K9" s="580">
        <f>K10+K11</f>
        <v>272713</v>
      </c>
      <c r="L9" s="581">
        <f t="shared" ref="L9:L12" si="1">K9/$K$13*100</f>
        <v>13.544320645884799</v>
      </c>
    </row>
    <row r="10" spans="1:35">
      <c r="B10" s="48" t="s">
        <v>237</v>
      </c>
      <c r="C10" s="196">
        <v>302</v>
      </c>
      <c r="D10" s="213">
        <v>0</v>
      </c>
      <c r="E10" s="196">
        <v>72</v>
      </c>
      <c r="F10" s="195">
        <v>3.5225945082751615E-3</v>
      </c>
      <c r="G10" s="578">
        <v>480</v>
      </c>
      <c r="H10" s="579">
        <v>0</v>
      </c>
      <c r="I10" s="352">
        <v>252</v>
      </c>
      <c r="J10" s="579">
        <f t="shared" si="0"/>
        <v>1.2608971283067903E-2</v>
      </c>
      <c r="K10" s="580">
        <v>1584</v>
      </c>
      <c r="L10" s="581">
        <f t="shared" si="1"/>
        <v>7.8669531350106237E-2</v>
      </c>
    </row>
    <row r="11" spans="1:35">
      <c r="B11" s="48" t="s">
        <v>236</v>
      </c>
      <c r="C11" s="196">
        <v>311584</v>
      </c>
      <c r="D11" s="213">
        <v>15.5</v>
      </c>
      <c r="E11" s="196">
        <v>260788</v>
      </c>
      <c r="F11" s="195">
        <v>12.759033008667538</v>
      </c>
      <c r="G11" s="578">
        <v>482782</v>
      </c>
      <c r="H11" s="579">
        <v>23.9</v>
      </c>
      <c r="I11" s="352">
        <v>261883</v>
      </c>
      <c r="J11" s="579">
        <f t="shared" si="0"/>
        <v>13.103473121125681</v>
      </c>
      <c r="K11" s="580">
        <v>271129</v>
      </c>
      <c r="L11" s="581">
        <f>K11/$K$13*100-0.1</f>
        <v>13.365651114534694</v>
      </c>
    </row>
    <row r="12" spans="1:35">
      <c r="B12" s="48" t="s">
        <v>235</v>
      </c>
      <c r="C12" s="196">
        <v>70</v>
      </c>
      <c r="D12" s="213">
        <v>0</v>
      </c>
      <c r="E12" s="196">
        <v>70</v>
      </c>
      <c r="F12" s="195">
        <v>3.4247446608230737E-3</v>
      </c>
      <c r="G12" s="578">
        <v>70</v>
      </c>
      <c r="H12" s="579">
        <v>0</v>
      </c>
      <c r="I12" s="352">
        <v>71</v>
      </c>
      <c r="J12" s="579">
        <f t="shared" si="0"/>
        <v>3.5525276234040521E-3</v>
      </c>
      <c r="K12" s="580">
        <v>71</v>
      </c>
      <c r="L12" s="581">
        <f t="shared" si="1"/>
        <v>3.5262226804656199E-3</v>
      </c>
    </row>
    <row r="13" spans="1:35" s="31" customFormat="1">
      <c r="B13" s="187" t="s">
        <v>222</v>
      </c>
      <c r="C13" s="198">
        <v>2010178</v>
      </c>
      <c r="D13" s="199">
        <v>100</v>
      </c>
      <c r="E13" s="198">
        <v>2043948</v>
      </c>
      <c r="F13" s="199">
        <v>100</v>
      </c>
      <c r="G13" s="582">
        <f>G6+G9+G12</f>
        <v>2018907</v>
      </c>
      <c r="H13" s="583">
        <v>100</v>
      </c>
      <c r="I13" s="143">
        <f>I6+I9+I12</f>
        <v>1998577</v>
      </c>
      <c r="J13" s="583">
        <f>J6+J9+J12</f>
        <v>100</v>
      </c>
      <c r="K13" s="366">
        <f>K6+K9+K12</f>
        <v>2013486</v>
      </c>
      <c r="L13" s="583">
        <f>L6+L9+L12</f>
        <v>100</v>
      </c>
      <c r="AI13" s="190"/>
    </row>
    <row r="14" spans="1:35" s="31" customFormat="1">
      <c r="B14" s="212"/>
      <c r="C14" s="211"/>
      <c r="D14" s="211"/>
      <c r="E14" s="131"/>
      <c r="F14" s="131"/>
      <c r="G14" s="584"/>
      <c r="H14" s="584"/>
      <c r="I14" s="585"/>
      <c r="J14" s="586"/>
      <c r="K14" s="587"/>
      <c r="L14" s="584"/>
    </row>
    <row r="15" spans="1:35">
      <c r="B15" s="48" t="s">
        <v>234</v>
      </c>
      <c r="C15" s="196">
        <v>1611006</v>
      </c>
      <c r="D15" s="195">
        <v>95.5</v>
      </c>
      <c r="E15" s="196">
        <v>1614031</v>
      </c>
      <c r="F15" s="195">
        <v>96.406449909628151</v>
      </c>
      <c r="G15" s="578">
        <f>G16+G17+G18+G19+G20+G21+G22</f>
        <v>1666059</v>
      </c>
      <c r="H15" s="579">
        <v>95.9</v>
      </c>
      <c r="I15" s="352">
        <f>I16+I17+I18+I19+I20+I21+I22</f>
        <v>1649292</v>
      </c>
      <c r="J15" s="579">
        <f>I15/$I$27*100</f>
        <v>97.103026970315526</v>
      </c>
      <c r="K15" s="580">
        <f>K16+K17+K18+K19+K20+K21+K22</f>
        <v>1726188</v>
      </c>
      <c r="L15" s="581">
        <f>K15/$K$27*100</f>
        <v>98.053124691132211</v>
      </c>
    </row>
    <row r="16" spans="1:35">
      <c r="B16" s="48" t="s">
        <v>233</v>
      </c>
      <c r="C16" s="196">
        <v>680452</v>
      </c>
      <c r="D16" s="127">
        <v>40.299999999999997</v>
      </c>
      <c r="E16" s="196">
        <v>668021</v>
      </c>
      <c r="F16" s="195">
        <v>39.901050893743495</v>
      </c>
      <c r="G16" s="578">
        <v>671981</v>
      </c>
      <c r="H16" s="579">
        <v>38.700000000000003</v>
      </c>
      <c r="I16" s="352">
        <v>670945</v>
      </c>
      <c r="J16" s="579">
        <f t="shared" ref="J16:J26" si="2">I16/$I$27*100</f>
        <v>39.50227760190333</v>
      </c>
      <c r="K16" s="580">
        <v>665304</v>
      </c>
      <c r="L16" s="581">
        <f t="shared" ref="L16:L26" si="3">K16/$K$27*100</f>
        <v>37.791443382475734</v>
      </c>
    </row>
    <row r="17" spans="2:12">
      <c r="B17" s="48" t="s">
        <v>232</v>
      </c>
      <c r="C17" s="196">
        <v>177574</v>
      </c>
      <c r="D17" s="127">
        <v>10.5</v>
      </c>
      <c r="E17" s="196">
        <v>175860</v>
      </c>
      <c r="F17" s="195">
        <v>10.504159016219146</v>
      </c>
      <c r="G17" s="578">
        <f>191779-1</f>
        <v>191778</v>
      </c>
      <c r="H17" s="579">
        <v>11.1</v>
      </c>
      <c r="I17" s="352">
        <v>177039</v>
      </c>
      <c r="J17" s="579">
        <f t="shared" si="2"/>
        <v>10.423274224211172</v>
      </c>
      <c r="K17" s="580">
        <v>208462</v>
      </c>
      <c r="L17" s="581">
        <f>K17/$K$27*100</f>
        <v>11.841323470770741</v>
      </c>
    </row>
    <row r="18" spans="2:12">
      <c r="B18" s="48" t="s">
        <v>231</v>
      </c>
      <c r="C18" s="196">
        <v>102599</v>
      </c>
      <c r="D18" s="127">
        <v>6.1</v>
      </c>
      <c r="E18" s="196">
        <v>104343</v>
      </c>
      <c r="F18" s="195">
        <v>6.2324318448160732</v>
      </c>
      <c r="G18" s="578">
        <v>104147</v>
      </c>
      <c r="H18" s="579">
        <v>6</v>
      </c>
      <c r="I18" s="352">
        <v>108808</v>
      </c>
      <c r="J18" s="579">
        <f t="shared" si="2"/>
        <v>6.4061343646765341</v>
      </c>
      <c r="K18" s="580">
        <v>125457</v>
      </c>
      <c r="L18" s="581">
        <f t="shared" si="3"/>
        <v>7.1263679647728839</v>
      </c>
    </row>
    <row r="19" spans="2:12">
      <c r="B19" s="48" t="s">
        <v>230</v>
      </c>
      <c r="C19" s="196">
        <v>74367</v>
      </c>
      <c r="D19" s="127">
        <v>4.4000000000000004</v>
      </c>
      <c r="E19" s="196">
        <v>72861</v>
      </c>
      <c r="F19" s="195">
        <v>4.3</v>
      </c>
      <c r="G19" s="578">
        <v>99495</v>
      </c>
      <c r="H19" s="579">
        <v>5.7</v>
      </c>
      <c r="I19" s="352">
        <v>96755</v>
      </c>
      <c r="J19" s="579">
        <f t="shared" si="2"/>
        <v>5.696506970574573</v>
      </c>
      <c r="K19" s="580">
        <v>86201</v>
      </c>
      <c r="L19" s="581">
        <f t="shared" si="3"/>
        <v>4.8964987599845955</v>
      </c>
    </row>
    <row r="20" spans="2:12">
      <c r="B20" s="48" t="s">
        <v>229</v>
      </c>
      <c r="C20" s="196">
        <v>556445</v>
      </c>
      <c r="D20" s="127">
        <v>33</v>
      </c>
      <c r="E20" s="196">
        <v>560259</v>
      </c>
      <c r="F20" s="195">
        <v>33.464401377618124</v>
      </c>
      <c r="G20" s="578">
        <v>576971</v>
      </c>
      <c r="H20" s="579">
        <v>33.200000000000003</v>
      </c>
      <c r="I20" s="352">
        <v>580335</v>
      </c>
      <c r="J20" s="579">
        <f t="shared" si="2"/>
        <v>34.167561084888582</v>
      </c>
      <c r="K20" s="580">
        <v>617905</v>
      </c>
      <c r="L20" s="581">
        <f t="shared" si="3"/>
        <v>35.099025142263791</v>
      </c>
    </row>
    <row r="21" spans="2:12">
      <c r="B21" s="48" t="s">
        <v>228</v>
      </c>
      <c r="C21" s="196">
        <v>14948</v>
      </c>
      <c r="D21" s="127">
        <v>0.9</v>
      </c>
      <c r="E21" s="196">
        <v>28166</v>
      </c>
      <c r="F21" s="195">
        <v>1.6823617812511575</v>
      </c>
      <c r="G21" s="578">
        <v>14072</v>
      </c>
      <c r="H21" s="579">
        <v>0.8</v>
      </c>
      <c r="I21" s="352">
        <v>7797</v>
      </c>
      <c r="J21" s="579">
        <f t="shared" si="2"/>
        <v>0.45905291560715156</v>
      </c>
      <c r="K21" s="580">
        <v>11410</v>
      </c>
      <c r="L21" s="581">
        <f>K21/$K$27*100+0.1</f>
        <v>0.74812532164852175</v>
      </c>
    </row>
    <row r="22" spans="2:12">
      <c r="B22" s="48" t="s">
        <v>227</v>
      </c>
      <c r="C22" s="196">
        <v>4621</v>
      </c>
      <c r="D22" s="127">
        <v>0.3</v>
      </c>
      <c r="E22" s="196">
        <v>4521</v>
      </c>
      <c r="F22" s="195">
        <v>0.27004038958448062</v>
      </c>
      <c r="G22" s="578">
        <v>7615</v>
      </c>
      <c r="H22" s="579">
        <v>0.4</v>
      </c>
      <c r="I22" s="352">
        <v>7613</v>
      </c>
      <c r="J22" s="579">
        <f t="shared" si="2"/>
        <v>0.44821980845418041</v>
      </c>
      <c r="K22" s="580">
        <v>11449</v>
      </c>
      <c r="L22" s="581">
        <f t="shared" si="3"/>
        <v>0.65034064921594448</v>
      </c>
    </row>
    <row r="23" spans="2:12">
      <c r="B23" s="48" t="s">
        <v>226</v>
      </c>
      <c r="C23" s="196">
        <v>74610</v>
      </c>
      <c r="D23" s="195">
        <v>4.5</v>
      </c>
      <c r="E23" s="196">
        <v>59983</v>
      </c>
      <c r="F23" s="195">
        <v>3.5827986481853356</v>
      </c>
      <c r="G23" s="578">
        <f>G24+G25</f>
        <v>71107</v>
      </c>
      <c r="H23" s="579">
        <v>4.0999999999999996</v>
      </c>
      <c r="I23" s="352">
        <f>I24+I25</f>
        <v>49106</v>
      </c>
      <c r="J23" s="579">
        <f t="shared" si="2"/>
        <v>2.8911443470315228</v>
      </c>
      <c r="K23" s="580">
        <f>K24+K25</f>
        <v>33796</v>
      </c>
      <c r="L23" s="581">
        <f t="shared" si="3"/>
        <v>1.9197233453491187</v>
      </c>
    </row>
    <row r="24" spans="2:12">
      <c r="B24" s="48" t="s">
        <v>225</v>
      </c>
      <c r="C24" s="196">
        <v>56652</v>
      </c>
      <c r="D24" s="127">
        <v>3.4</v>
      </c>
      <c r="E24" s="196">
        <v>46761</v>
      </c>
      <c r="F24" s="195">
        <v>2.7930454893518912</v>
      </c>
      <c r="G24" s="578">
        <v>38981</v>
      </c>
      <c r="H24" s="579">
        <v>2.2000000000000002</v>
      </c>
      <c r="I24" s="352">
        <v>32902</v>
      </c>
      <c r="J24" s="579">
        <f t="shared" si="2"/>
        <v>1.9371244105818264</v>
      </c>
      <c r="K24" s="580">
        <v>33131</v>
      </c>
      <c r="L24" s="581">
        <f t="shared" si="3"/>
        <v>1.8819491701610145</v>
      </c>
    </row>
    <row r="25" spans="2:12">
      <c r="B25" s="48" t="s">
        <v>224</v>
      </c>
      <c r="C25" s="196">
        <v>17958</v>
      </c>
      <c r="D25" s="127">
        <v>1.1000000000000001</v>
      </c>
      <c r="E25" s="196">
        <v>13222</v>
      </c>
      <c r="F25" s="195">
        <v>0.78975315883344466</v>
      </c>
      <c r="G25" s="578">
        <v>32126</v>
      </c>
      <c r="H25" s="579">
        <v>1.9</v>
      </c>
      <c r="I25" s="352">
        <v>16204</v>
      </c>
      <c r="J25" s="579">
        <f t="shared" si="2"/>
        <v>0.95401993644969652</v>
      </c>
      <c r="K25" s="580">
        <v>665</v>
      </c>
      <c r="L25" s="581">
        <f>K25/$K$27*100</f>
        <v>3.7774175188104032E-2</v>
      </c>
    </row>
    <row r="26" spans="2:12">
      <c r="B26" s="48" t="s">
        <v>223</v>
      </c>
      <c r="C26" s="196">
        <v>36</v>
      </c>
      <c r="D26" s="127">
        <v>0</v>
      </c>
      <c r="E26" s="196">
        <v>180</v>
      </c>
      <c r="F26" s="195">
        <v>1.0751442186508852E-2</v>
      </c>
      <c r="G26" s="578">
        <f>41-1</f>
        <v>40</v>
      </c>
      <c r="H26" s="579">
        <v>0</v>
      </c>
      <c r="I26" s="352">
        <v>99</v>
      </c>
      <c r="J26" s="579">
        <f t="shared" si="2"/>
        <v>5.8286826529572906E-3</v>
      </c>
      <c r="K26" s="580">
        <v>478</v>
      </c>
      <c r="L26" s="581">
        <f t="shared" si="3"/>
        <v>2.715196351866726E-2</v>
      </c>
    </row>
    <row r="27" spans="2:12" s="31" customFormat="1">
      <c r="B27" s="187" t="s">
        <v>222</v>
      </c>
      <c r="C27" s="198">
        <v>1685652</v>
      </c>
      <c r="D27" s="197">
        <v>100</v>
      </c>
      <c r="E27" s="198">
        <v>1674194</v>
      </c>
      <c r="F27" s="197">
        <v>99.999999999999986</v>
      </c>
      <c r="G27" s="582">
        <f>G15+G23+G26</f>
        <v>1737206</v>
      </c>
      <c r="H27" s="588">
        <v>100</v>
      </c>
      <c r="I27" s="143">
        <f>I15+I23+I26</f>
        <v>1698497</v>
      </c>
      <c r="J27" s="588">
        <f>J15+J23+J26</f>
        <v>100.00000000000001</v>
      </c>
      <c r="K27" s="366">
        <f>K15+K23+K26</f>
        <v>1760462</v>
      </c>
      <c r="L27" s="588">
        <f>L15+L23+L26</f>
        <v>99.999999999999986</v>
      </c>
    </row>
    <row r="28" spans="2:12" s="31" customFormat="1">
      <c r="B28" s="212"/>
      <c r="C28" s="211"/>
      <c r="D28" s="211"/>
      <c r="E28" s="131"/>
      <c r="F28" s="131"/>
      <c r="G28" s="589"/>
      <c r="H28" s="589"/>
      <c r="I28" s="585"/>
      <c r="J28" s="586"/>
      <c r="K28" s="587"/>
      <c r="L28" s="584"/>
    </row>
    <row r="29" spans="2:12">
      <c r="B29" s="48" t="s">
        <v>221</v>
      </c>
      <c r="C29" s="196">
        <v>324526</v>
      </c>
      <c r="D29" s="127"/>
      <c r="E29" s="196">
        <v>369754</v>
      </c>
      <c r="F29" s="127"/>
      <c r="G29" s="578">
        <v>281701</v>
      </c>
      <c r="H29" s="590"/>
      <c r="I29" s="352">
        <v>300080</v>
      </c>
      <c r="J29" s="590"/>
      <c r="K29" s="580">
        <v>253024</v>
      </c>
      <c r="L29" s="591"/>
    </row>
    <row r="30" spans="2:12">
      <c r="B30" s="48" t="s">
        <v>220</v>
      </c>
      <c r="C30" s="196">
        <v>293703</v>
      </c>
      <c r="D30" s="127"/>
      <c r="E30" s="196">
        <v>273671</v>
      </c>
      <c r="F30" s="127"/>
      <c r="G30" s="578">
        <v>132115</v>
      </c>
      <c r="H30" s="590"/>
      <c r="I30" s="352">
        <v>320773</v>
      </c>
      <c r="J30" s="590"/>
      <c r="K30" s="580">
        <v>112285</v>
      </c>
      <c r="L30" s="591"/>
    </row>
    <row r="31" spans="2:12">
      <c r="B31" s="48" t="s">
        <v>219</v>
      </c>
      <c r="C31" s="196">
        <v>618229</v>
      </c>
      <c r="D31" s="127"/>
      <c r="E31" s="196">
        <v>643425</v>
      </c>
      <c r="F31" s="127"/>
      <c r="G31" s="578">
        <v>413816</v>
      </c>
      <c r="H31" s="590"/>
      <c r="I31" s="352">
        <v>620853</v>
      </c>
      <c r="J31" s="590"/>
      <c r="K31" s="580">
        <v>365309</v>
      </c>
      <c r="L31" s="591"/>
    </row>
    <row r="32" spans="2:12" ht="9" customHeight="1">
      <c r="B32" s="209"/>
      <c r="C32" s="132"/>
      <c r="D32" s="128"/>
      <c r="E32" s="132"/>
      <c r="F32" s="128"/>
      <c r="G32" s="592"/>
      <c r="H32" s="593"/>
      <c r="I32" s="586"/>
      <c r="J32" s="590"/>
      <c r="K32" s="594"/>
      <c r="L32" s="591"/>
    </row>
    <row r="33" spans="2:12" s="161" customFormat="1" ht="21" customHeight="1">
      <c r="B33" s="180" t="s">
        <v>218</v>
      </c>
      <c r="C33" s="378" t="s">
        <v>19</v>
      </c>
      <c r="D33" s="378" t="s">
        <v>217</v>
      </c>
      <c r="E33" s="380" t="s">
        <v>19</v>
      </c>
      <c r="F33" s="379" t="s">
        <v>217</v>
      </c>
      <c r="G33" s="430" t="s">
        <v>19</v>
      </c>
      <c r="H33" s="429" t="s">
        <v>217</v>
      </c>
      <c r="I33" s="612" t="s">
        <v>19</v>
      </c>
      <c r="J33" s="613" t="s">
        <v>217</v>
      </c>
      <c r="K33" s="614" t="s">
        <v>19</v>
      </c>
      <c r="L33" s="615" t="s">
        <v>217</v>
      </c>
    </row>
    <row r="34" spans="2:12" s="161" customFormat="1" ht="9" customHeight="1">
      <c r="B34" s="208"/>
      <c r="C34" s="207"/>
      <c r="D34" s="206"/>
      <c r="E34" s="205"/>
      <c r="F34" s="204"/>
      <c r="G34" s="595"/>
      <c r="H34" s="576"/>
      <c r="I34" s="596"/>
      <c r="J34" s="597"/>
      <c r="K34" s="598"/>
      <c r="L34" s="597"/>
    </row>
    <row r="35" spans="2:12" s="31" customFormat="1">
      <c r="B35" s="200" t="s">
        <v>216</v>
      </c>
      <c r="C35" s="198">
        <v>19264588</v>
      </c>
      <c r="D35" s="197">
        <v>1.3</v>
      </c>
      <c r="E35" s="198">
        <v>19563264</v>
      </c>
      <c r="F35" s="197">
        <v>1.5503887236000047</v>
      </c>
      <c r="G35" s="582">
        <v>19703687</v>
      </c>
      <c r="H35" s="588">
        <f>((G35/E35)-1)*100</f>
        <v>0.71778921963123743</v>
      </c>
      <c r="I35" s="143">
        <f>I36+I43</f>
        <v>20495831</v>
      </c>
      <c r="J35" s="588">
        <f t="shared" ref="J35:J42" si="4">((I35/G35)-1)*100</f>
        <v>4.0202831074204637</v>
      </c>
      <c r="K35" s="366">
        <f>K36+K43</f>
        <v>20631231</v>
      </c>
      <c r="L35" s="588">
        <f>((K35/I35)-1)*100</f>
        <v>0.66062215286610826</v>
      </c>
    </row>
    <row r="36" spans="2:12">
      <c r="B36" s="48" t="s">
        <v>215</v>
      </c>
      <c r="C36" s="196">
        <v>16970181</v>
      </c>
      <c r="D36" s="127">
        <v>1.4</v>
      </c>
      <c r="E36" s="196">
        <v>17145455</v>
      </c>
      <c r="F36" s="195">
        <v>1.0328351830778848</v>
      </c>
      <c r="G36" s="578">
        <f>G37+G41</f>
        <v>17202234</v>
      </c>
      <c r="H36" s="579">
        <f>((G36/E36)-1)*100</f>
        <v>0.33116064869669337</v>
      </c>
      <c r="I36" s="352">
        <f>I37+I41</f>
        <v>17874284</v>
      </c>
      <c r="J36" s="579">
        <f t="shared" si="4"/>
        <v>3.9067600173326333</v>
      </c>
      <c r="K36" s="580">
        <f>K37+K41</f>
        <v>17902775</v>
      </c>
      <c r="L36" s="581">
        <f>((K36/I36)-1)*100</f>
        <v>0.15939659457129274</v>
      </c>
    </row>
    <row r="37" spans="2:12">
      <c r="B37" s="48" t="s">
        <v>214</v>
      </c>
      <c r="C37" s="196">
        <v>16970181</v>
      </c>
      <c r="D37" s="127">
        <v>1.4</v>
      </c>
      <c r="E37" s="196">
        <v>17132255</v>
      </c>
      <c r="F37" s="195">
        <v>0.95505168742748836</v>
      </c>
      <c r="G37" s="578">
        <f>G38+G39+G40</f>
        <v>17191674</v>
      </c>
      <c r="H37" s="579">
        <f>((G37/E37)-1)*100</f>
        <v>0.34682533034910978</v>
      </c>
      <c r="I37" s="352">
        <f>I38+I39+I40</f>
        <v>17866364</v>
      </c>
      <c r="J37" s="579">
        <f t="shared" si="4"/>
        <v>3.9245160186262229</v>
      </c>
      <c r="K37" s="580">
        <f>K38+K39+K40</f>
        <v>17897495</v>
      </c>
      <c r="L37" s="581">
        <f>((K37/I37)-1)*100</f>
        <v>0.17424362338078758</v>
      </c>
    </row>
    <row r="38" spans="2:12">
      <c r="B38" s="48" t="s">
        <v>213</v>
      </c>
      <c r="C38" s="196">
        <v>2132485</v>
      </c>
      <c r="D38" s="127">
        <v>-1.2</v>
      </c>
      <c r="E38" s="196">
        <v>2132105</v>
      </c>
      <c r="F38" s="195">
        <v>-1.7819586069778293E-2</v>
      </c>
      <c r="G38" s="578">
        <v>2107478</v>
      </c>
      <c r="H38" s="579">
        <f>((G38/E38)-1)*100</f>
        <v>-1.1550556844057813</v>
      </c>
      <c r="I38" s="352">
        <v>2089185</v>
      </c>
      <c r="J38" s="579">
        <f t="shared" si="4"/>
        <v>-0.86800431605928985</v>
      </c>
      <c r="K38" s="580">
        <v>2070892</v>
      </c>
      <c r="L38" s="581">
        <f t="shared" ref="L38:L54" si="5">((K38/I38)-1)*100</f>
        <v>-0.87560460179447741</v>
      </c>
    </row>
    <row r="39" spans="2:12">
      <c r="B39" s="48" t="s">
        <v>212</v>
      </c>
      <c r="C39" s="196">
        <v>12926752</v>
      </c>
      <c r="D39" s="127">
        <v>0.2</v>
      </c>
      <c r="E39" s="196">
        <v>12906226</v>
      </c>
      <c r="F39" s="195">
        <v>-0.1587869868625913</v>
      </c>
      <c r="G39" s="578">
        <f>12850477+1</f>
        <v>12850478</v>
      </c>
      <c r="H39" s="579">
        <f t="shared" ref="H39:H43" si="6">((G39/E39)-1)*100</f>
        <v>-0.43194656594421899</v>
      </c>
      <c r="I39" s="352">
        <v>13315508</v>
      </c>
      <c r="J39" s="579">
        <f t="shared" si="4"/>
        <v>3.618775893005699</v>
      </c>
      <c r="K39" s="580">
        <v>13771183</v>
      </c>
      <c r="L39" s="581">
        <f t="shared" si="5"/>
        <v>3.4221375556982236</v>
      </c>
    </row>
    <row r="40" spans="2:12">
      <c r="B40" s="48" t="s">
        <v>211</v>
      </c>
      <c r="C40" s="196">
        <v>1910944</v>
      </c>
      <c r="D40" s="127">
        <v>13.2</v>
      </c>
      <c r="E40" s="196">
        <v>2093924</v>
      </c>
      <c r="F40" s="195">
        <v>9.5753721720783105</v>
      </c>
      <c r="G40" s="578">
        <v>2233718</v>
      </c>
      <c r="H40" s="579">
        <f t="shared" si="6"/>
        <v>6.6761735382946163</v>
      </c>
      <c r="I40" s="352">
        <v>2461671</v>
      </c>
      <c r="J40" s="579">
        <f t="shared" si="4"/>
        <v>10.205093033229806</v>
      </c>
      <c r="K40" s="580">
        <v>2055420</v>
      </c>
      <c r="L40" s="581">
        <f>((K40/I40)-1)*100</f>
        <v>-16.503058288455286</v>
      </c>
    </row>
    <row r="41" spans="2:12">
      <c r="B41" s="48" t="s">
        <v>210</v>
      </c>
      <c r="C41" s="203" t="s">
        <v>62</v>
      </c>
      <c r="D41" s="203" t="s">
        <v>62</v>
      </c>
      <c r="E41" s="196">
        <v>13200</v>
      </c>
      <c r="F41" s="195">
        <v>100</v>
      </c>
      <c r="G41" s="578">
        <f>G42</f>
        <v>10560</v>
      </c>
      <c r="H41" s="579">
        <f t="shared" si="6"/>
        <v>-19.999999999999996</v>
      </c>
      <c r="I41" s="352">
        <f>I42</f>
        <v>7920</v>
      </c>
      <c r="J41" s="579">
        <f t="shared" si="4"/>
        <v>-25</v>
      </c>
      <c r="K41" s="580">
        <f>K42</f>
        <v>5280</v>
      </c>
      <c r="L41" s="581">
        <f>((K41/I41)-1)*100</f>
        <v>-33.333333333333336</v>
      </c>
    </row>
    <row r="42" spans="2:12">
      <c r="B42" s="48" t="s">
        <v>209</v>
      </c>
      <c r="C42" s="203" t="s">
        <v>62</v>
      </c>
      <c r="D42" s="203" t="s">
        <v>62</v>
      </c>
      <c r="E42" s="196">
        <v>13200</v>
      </c>
      <c r="F42" s="195">
        <v>100</v>
      </c>
      <c r="G42" s="578">
        <v>10560</v>
      </c>
      <c r="H42" s="579">
        <f t="shared" si="6"/>
        <v>-19.999999999999996</v>
      </c>
      <c r="I42" s="352">
        <v>7920</v>
      </c>
      <c r="J42" s="579">
        <f t="shared" si="4"/>
        <v>-25</v>
      </c>
      <c r="K42" s="580">
        <v>5280</v>
      </c>
      <c r="L42" s="581">
        <f>((K42/I42)-1)*100</f>
        <v>-33.333333333333336</v>
      </c>
    </row>
    <row r="43" spans="2:12">
      <c r="B43" s="48" t="s">
        <v>208</v>
      </c>
      <c r="C43" s="196">
        <v>2294407</v>
      </c>
      <c r="D43" s="127">
        <v>1.1000000000000001</v>
      </c>
      <c r="E43" s="196">
        <v>2417809</v>
      </c>
      <c r="F43" s="195">
        <v>5.3783831726454734</v>
      </c>
      <c r="G43" s="578">
        <f>2501454-1</f>
        <v>2501453</v>
      </c>
      <c r="H43" s="579">
        <f t="shared" si="6"/>
        <v>3.4594957666217674</v>
      </c>
      <c r="I43" s="352">
        <v>2621547</v>
      </c>
      <c r="J43" s="579">
        <f t="shared" ref="J43" si="7">((I43/G43)-1)*100</f>
        <v>4.8009696764240717</v>
      </c>
      <c r="K43" s="580">
        <v>2728456</v>
      </c>
      <c r="L43" s="581">
        <f>((K43/I43)-1)*100</f>
        <v>4.0780882433158805</v>
      </c>
    </row>
    <row r="44" spans="2:12">
      <c r="B44" s="48"/>
      <c r="C44" s="196"/>
      <c r="D44" s="196"/>
      <c r="E44" s="202"/>
      <c r="F44" s="201"/>
      <c r="G44" s="599"/>
      <c r="H44" s="581"/>
      <c r="I44" s="228"/>
      <c r="J44" s="579"/>
      <c r="K44" s="580"/>
      <c r="L44" s="581"/>
    </row>
    <row r="45" spans="2:12" s="31" customFormat="1">
      <c r="B45" s="200" t="s">
        <v>207</v>
      </c>
      <c r="C45" s="198">
        <v>10113107</v>
      </c>
      <c r="D45" s="199">
        <v>-0.7</v>
      </c>
      <c r="E45" s="198">
        <v>10042029</v>
      </c>
      <c r="F45" s="197">
        <v>-0.70283049511885576</v>
      </c>
      <c r="G45" s="582">
        <f>G46+G47+G48</f>
        <v>9900751</v>
      </c>
      <c r="H45" s="588">
        <f>((G45/E45)-1)*100</f>
        <v>-1.4068670783563775</v>
      </c>
      <c r="I45" s="143">
        <f>I46+I47+I48</f>
        <v>10392815</v>
      </c>
      <c r="J45" s="588">
        <f>((I45/G45)-1)*100</f>
        <v>4.969966419719074</v>
      </c>
      <c r="K45" s="366">
        <f>K46+K47+K48</f>
        <v>10275192</v>
      </c>
      <c r="L45" s="588">
        <f t="shared" si="5"/>
        <v>-1.1317722869116809</v>
      </c>
    </row>
    <row r="46" spans="2:12">
      <c r="B46" s="48" t="s">
        <v>206</v>
      </c>
      <c r="C46" s="196">
        <v>2702360</v>
      </c>
      <c r="D46" s="127">
        <v>-2.6</v>
      </c>
      <c r="E46" s="196">
        <v>2617391</v>
      </c>
      <c r="F46" s="195">
        <v>-3.1442516911144303</v>
      </c>
      <c r="G46" s="578">
        <v>2559632</v>
      </c>
      <c r="H46" s="579">
        <f>((G46/E46)-1)*100</f>
        <v>-2.2067394592554135</v>
      </c>
      <c r="I46" s="352">
        <v>2895521</v>
      </c>
      <c r="J46" s="579">
        <f>((I46/G46)-1)*100</f>
        <v>13.12255042912418</v>
      </c>
      <c r="K46" s="580">
        <v>2930475</v>
      </c>
      <c r="L46" s="581">
        <f t="shared" si="5"/>
        <v>1.2071748055013209</v>
      </c>
    </row>
    <row r="47" spans="2:12">
      <c r="B47" s="48" t="s">
        <v>205</v>
      </c>
      <c r="C47" s="196">
        <v>526265</v>
      </c>
      <c r="D47" s="127">
        <v>-3.4</v>
      </c>
      <c r="E47" s="196">
        <v>535033</v>
      </c>
      <c r="F47" s="195">
        <v>1.6660807767949537</v>
      </c>
      <c r="G47" s="578">
        <v>383013</v>
      </c>
      <c r="H47" s="579">
        <f>((G47/E47)-1)*100</f>
        <v>-28.413200681079488</v>
      </c>
      <c r="I47" s="352">
        <v>497302</v>
      </c>
      <c r="J47" s="579">
        <f>((I47/G47)-1)*100</f>
        <v>29.839457146363181</v>
      </c>
      <c r="K47" s="580">
        <v>422970</v>
      </c>
      <c r="L47" s="581">
        <f t="shared" si="5"/>
        <v>-14.947054305029939</v>
      </c>
    </row>
    <row r="48" spans="2:12">
      <c r="B48" s="48" t="s">
        <v>204</v>
      </c>
      <c r="C48" s="196">
        <v>6884482</v>
      </c>
      <c r="D48" s="127">
        <v>0.2</v>
      </c>
      <c r="E48" s="196">
        <v>6889605</v>
      </c>
      <c r="F48" s="195">
        <v>7.4413732216882522E-2</v>
      </c>
      <c r="G48" s="578">
        <v>6958106</v>
      </c>
      <c r="H48" s="579">
        <f>((G48/E48)-1)*100</f>
        <v>0.99426599928442716</v>
      </c>
      <c r="I48" s="352">
        <v>6999992</v>
      </c>
      <c r="J48" s="579">
        <f>((I48/G48)-1)*100</f>
        <v>0.60197415791021225</v>
      </c>
      <c r="K48" s="580">
        <v>6921747</v>
      </c>
      <c r="L48" s="581">
        <f t="shared" si="5"/>
        <v>-1.1177869917565642</v>
      </c>
    </row>
    <row r="49" spans="2:12">
      <c r="B49" s="48"/>
      <c r="C49" s="196"/>
      <c r="D49" s="196"/>
      <c r="E49" s="196"/>
      <c r="F49" s="195"/>
      <c r="G49" s="599"/>
      <c r="H49" s="581"/>
      <c r="I49" s="352"/>
      <c r="J49" s="579"/>
      <c r="K49" s="580"/>
      <c r="L49" s="581"/>
    </row>
    <row r="50" spans="2:12" s="31" customFormat="1">
      <c r="B50" s="200" t="s">
        <v>203</v>
      </c>
      <c r="C50" s="198">
        <v>9151481</v>
      </c>
      <c r="D50" s="199">
        <v>3.7</v>
      </c>
      <c r="E50" s="198">
        <v>9521235</v>
      </c>
      <c r="F50" s="197">
        <v>4.0403733559628119</v>
      </c>
      <c r="G50" s="582">
        <f>G51+G52</f>
        <v>9802936</v>
      </c>
      <c r="H50" s="588">
        <f>((G50/E50)-1)*100</f>
        <v>2.9586602998455502</v>
      </c>
      <c r="I50" s="143">
        <f>I51+I52</f>
        <v>10103016</v>
      </c>
      <c r="J50" s="588">
        <f>((I50/G50)-1)*100</f>
        <v>3.0611237286461979</v>
      </c>
      <c r="K50" s="366">
        <f>K51+K52</f>
        <v>10356039</v>
      </c>
      <c r="L50" s="588">
        <f>((K50/I50)-1)*100</f>
        <v>2.5044303602013596</v>
      </c>
    </row>
    <row r="51" spans="2:12">
      <c r="B51" s="48" t="s">
        <v>202</v>
      </c>
      <c r="C51" s="196">
        <v>6774672</v>
      </c>
      <c r="D51" s="127">
        <v>2.8</v>
      </c>
      <c r="E51" s="196">
        <v>7068374</v>
      </c>
      <c r="F51" s="195">
        <v>4.3352947567055544</v>
      </c>
      <c r="G51" s="578">
        <v>7342045</v>
      </c>
      <c r="H51" s="579">
        <f>((G51/E51)-1)*100</f>
        <v>3.8717673965752208</v>
      </c>
      <c r="I51" s="352">
        <v>7474161</v>
      </c>
      <c r="J51" s="579">
        <f>((I51/G51)-1)*100</f>
        <v>1.7994441603122802</v>
      </c>
      <c r="K51" s="580">
        <v>7794934</v>
      </c>
      <c r="L51" s="581">
        <f t="shared" si="5"/>
        <v>4.2917593024822454</v>
      </c>
    </row>
    <row r="52" spans="2:12">
      <c r="B52" s="48" t="s">
        <v>201</v>
      </c>
      <c r="C52" s="196">
        <v>2376809</v>
      </c>
      <c r="D52" s="127">
        <v>6.3</v>
      </c>
      <c r="E52" s="196">
        <v>2452861</v>
      </c>
      <c r="F52" s="195">
        <v>3.1997522729003469</v>
      </c>
      <c r="G52" s="578">
        <f>G53+G54</f>
        <v>2460891</v>
      </c>
      <c r="H52" s="579">
        <f>((G52/E52)-1)*100</f>
        <v>0.32737281077077629</v>
      </c>
      <c r="I52" s="352">
        <f>I53+I54</f>
        <v>2628855</v>
      </c>
      <c r="J52" s="579">
        <f>((I52/G52)-1)*100</f>
        <v>6.8253327758116766</v>
      </c>
      <c r="K52" s="580">
        <f>K53+K54</f>
        <v>2561105</v>
      </c>
      <c r="L52" s="581">
        <f t="shared" si="5"/>
        <v>-2.5771676262098864</v>
      </c>
    </row>
    <row r="53" spans="2:12">
      <c r="B53" s="48" t="s">
        <v>200</v>
      </c>
      <c r="C53" s="196">
        <v>423826</v>
      </c>
      <c r="D53" s="127">
        <v>0</v>
      </c>
      <c r="E53" s="196">
        <v>423826</v>
      </c>
      <c r="F53" s="195">
        <v>0</v>
      </c>
      <c r="G53" s="578">
        <v>423826</v>
      </c>
      <c r="H53" s="579">
        <f>((G53/E53)-1)*100</f>
        <v>0</v>
      </c>
      <c r="I53" s="352">
        <v>423826</v>
      </c>
      <c r="J53" s="579">
        <f>((I53/G53)-1)*100</f>
        <v>0</v>
      </c>
      <c r="K53" s="580">
        <v>423826</v>
      </c>
      <c r="L53" s="581">
        <f t="shared" si="5"/>
        <v>0</v>
      </c>
    </row>
    <row r="54" spans="2:12">
      <c r="B54" s="48" t="s">
        <v>199</v>
      </c>
      <c r="C54" s="196">
        <v>1952983</v>
      </c>
      <c r="D54" s="127">
        <v>7.8</v>
      </c>
      <c r="E54" s="196">
        <v>2029035</v>
      </c>
      <c r="F54" s="195">
        <v>3.8941455199558828</v>
      </c>
      <c r="G54" s="578">
        <v>2037065</v>
      </c>
      <c r="H54" s="579">
        <f>((G54/E54)-1)*100</f>
        <v>0.39575463212808693</v>
      </c>
      <c r="I54" s="352">
        <v>2205029</v>
      </c>
      <c r="J54" s="579">
        <f>((I54/G54)-1)*100</f>
        <v>8.2453922677970581</v>
      </c>
      <c r="K54" s="580">
        <v>2137279</v>
      </c>
      <c r="L54" s="581">
        <f t="shared" si="5"/>
        <v>-3.0725219486909205</v>
      </c>
    </row>
    <row r="55" spans="2:12" ht="9" customHeight="1">
      <c r="B55" s="43"/>
      <c r="C55" s="194"/>
      <c r="D55" s="193"/>
      <c r="E55" s="194"/>
      <c r="F55" s="193"/>
      <c r="G55" s="600"/>
      <c r="H55" s="601"/>
      <c r="I55" s="602"/>
      <c r="J55" s="603"/>
      <c r="K55" s="602"/>
      <c r="L55" s="603"/>
    </row>
    <row r="56" spans="2:12" ht="13.5" customHeight="1">
      <c r="B56" s="7" t="s">
        <v>198</v>
      </c>
      <c r="C56" s="7"/>
      <c r="D56" s="7"/>
      <c r="E56" s="7"/>
      <c r="F56" s="7"/>
      <c r="G56" s="604"/>
      <c r="H56" s="605"/>
      <c r="I56" s="604"/>
      <c r="J56" s="605"/>
      <c r="K56" s="606"/>
      <c r="L56" s="607"/>
    </row>
    <row r="57" spans="2:12">
      <c r="K57" s="427"/>
      <c r="L57" s="608"/>
    </row>
    <row r="58" spans="2:12">
      <c r="B58" s="7"/>
      <c r="C58" s="7"/>
      <c r="D58" s="7"/>
      <c r="E58" s="7"/>
      <c r="F58" s="7"/>
      <c r="G58" s="604"/>
      <c r="H58" s="605"/>
      <c r="I58" s="604"/>
      <c r="J58" s="605"/>
      <c r="K58" s="609"/>
      <c r="L58" s="605"/>
    </row>
  </sheetData>
  <mergeCells count="5">
    <mergeCell ref="K3:L3"/>
    <mergeCell ref="G3:H3"/>
    <mergeCell ref="E3:F3"/>
    <mergeCell ref="C3:D3"/>
    <mergeCell ref="I3:J3"/>
  </mergeCells>
  <phoneticPr fontId="2"/>
  <pageMargins left="0.70866141732283472" right="0.70866141732283472" top="0.74803149606299213" bottom="0.74803149606299213" header="0.31496062992125984" footer="0.51181102362204722"/>
  <pageSetup paperSize="9" firstPageNumber="72" fitToWidth="0" orientation="portrait" useFirstPageNumber="1" r:id="rId1"/>
  <headerFooter differentOddEven="1" scaleWithDoc="0" alignWithMargins="0">
    <oddFooter>&amp;C&amp;"ＭＳ Ｐ明朝,標準"&amp;P</oddFooter>
    <evenFooter>&amp;C&amp;"ＭＳ Ｐ明朝,標準"&amp;P</even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35F4E-4877-471D-B23C-BDA22DB8D498}">
  <dimension ref="A1:P58"/>
  <sheetViews>
    <sheetView view="pageBreakPreview" zoomScaleNormal="100" zoomScaleSheetLayoutView="100" workbookViewId="0"/>
  </sheetViews>
  <sheetFormatPr defaultColWidth="9" defaultRowHeight="13.5"/>
  <cols>
    <col min="1" max="1" width="5.25" style="215" bestFit="1" customWidth="1"/>
    <col min="2" max="2" width="28.375" style="215" customWidth="1"/>
    <col min="3" max="6" width="14.25" style="215" customWidth="1"/>
    <col min="7" max="12" width="14.25" style="216" customWidth="1"/>
    <col min="13" max="13" width="9" style="215"/>
    <col min="14" max="14" width="10.375" style="215" bestFit="1" customWidth="1"/>
    <col min="15" max="16384" width="9" style="215"/>
  </cols>
  <sheetData>
    <row r="1" spans="1:14" s="234" customFormat="1" ht="18" customHeight="1">
      <c r="A1" s="283"/>
      <c r="B1" s="282" t="s">
        <v>258</v>
      </c>
      <c r="E1" s="282"/>
    </row>
    <row r="2" spans="1:14" ht="12" customHeight="1">
      <c r="B2" s="217"/>
      <c r="C2" s="217"/>
      <c r="D2" s="281"/>
      <c r="E2" s="217"/>
      <c r="F2" s="281"/>
      <c r="G2" s="217"/>
      <c r="H2" s="281"/>
      <c r="I2" s="217"/>
      <c r="J2" s="281"/>
      <c r="K2" s="217"/>
      <c r="L2" s="281" t="s">
        <v>51</v>
      </c>
    </row>
    <row r="3" spans="1:14" s="248" customFormat="1" ht="21" customHeight="1">
      <c r="B3" s="280" t="s">
        <v>50</v>
      </c>
      <c r="C3" s="496" t="s">
        <v>334</v>
      </c>
      <c r="D3" s="497"/>
      <c r="E3" s="498" t="s">
        <v>335</v>
      </c>
      <c r="F3" s="497"/>
      <c r="G3" s="497" t="s">
        <v>336</v>
      </c>
      <c r="H3" s="499"/>
      <c r="I3" s="499" t="s">
        <v>337</v>
      </c>
      <c r="J3" s="500"/>
      <c r="K3" s="501" t="s">
        <v>338</v>
      </c>
      <c r="L3" s="502"/>
    </row>
    <row r="4" spans="1:14" s="248" customFormat="1" ht="21" customHeight="1">
      <c r="B4" s="279" t="s">
        <v>242</v>
      </c>
      <c r="C4" s="278" t="s">
        <v>19</v>
      </c>
      <c r="D4" s="277" t="s">
        <v>49</v>
      </c>
      <c r="E4" s="278" t="s">
        <v>19</v>
      </c>
      <c r="F4" s="277" t="s">
        <v>49</v>
      </c>
      <c r="G4" s="261" t="s">
        <v>19</v>
      </c>
      <c r="H4" s="278" t="s">
        <v>49</v>
      </c>
      <c r="I4" s="261" t="s">
        <v>19</v>
      </c>
      <c r="J4" s="277" t="s">
        <v>49</v>
      </c>
      <c r="K4" s="276" t="s">
        <v>19</v>
      </c>
      <c r="L4" s="275" t="s">
        <v>49</v>
      </c>
    </row>
    <row r="5" spans="1:14" s="248" customFormat="1" ht="9" customHeight="1">
      <c r="B5" s="253"/>
      <c r="C5" s="252"/>
      <c r="D5" s="251"/>
      <c r="E5" s="252"/>
      <c r="F5" s="251"/>
      <c r="G5" s="252"/>
      <c r="H5" s="251"/>
      <c r="I5" s="252"/>
      <c r="J5" s="251"/>
      <c r="K5" s="250"/>
      <c r="L5" s="249"/>
    </row>
    <row r="6" spans="1:14">
      <c r="B6" s="233" t="s">
        <v>241</v>
      </c>
      <c r="C6" s="231">
        <v>1320776</v>
      </c>
      <c r="D6" s="383">
        <v>50.2</v>
      </c>
      <c r="E6" s="232">
        <v>1322011</v>
      </c>
      <c r="F6" s="273">
        <v>48.418252577096823</v>
      </c>
      <c r="G6" s="230">
        <v>1214628</v>
      </c>
      <c r="H6" s="273">
        <v>44.918109295097949</v>
      </c>
      <c r="I6" s="230">
        <v>1219789</v>
      </c>
      <c r="J6" s="273">
        <v>44.070753743861992</v>
      </c>
      <c r="K6" s="228">
        <v>1251069</v>
      </c>
      <c r="L6" s="272">
        <v>44.209251945444336</v>
      </c>
      <c r="N6" s="271"/>
    </row>
    <row r="7" spans="1:14">
      <c r="B7" s="233" t="s">
        <v>257</v>
      </c>
      <c r="C7" s="231">
        <v>1119751</v>
      </c>
      <c r="D7" s="383">
        <v>42.5</v>
      </c>
      <c r="E7" s="232">
        <v>1149746</v>
      </c>
      <c r="F7" s="273">
        <v>42.109099113023085</v>
      </c>
      <c r="G7" s="230">
        <v>1163790</v>
      </c>
      <c r="H7" s="273">
        <v>43.03810669163623</v>
      </c>
      <c r="I7" s="230">
        <v>1167809</v>
      </c>
      <c r="J7" s="273">
        <v>42.192725839358886</v>
      </c>
      <c r="K7" s="228">
        <v>1197012</v>
      </c>
      <c r="L7" s="272">
        <v>42.299029941370314</v>
      </c>
      <c r="N7" s="271"/>
    </row>
    <row r="8" spans="1:14">
      <c r="B8" s="233" t="s">
        <v>256</v>
      </c>
      <c r="C8" s="231">
        <v>201025</v>
      </c>
      <c r="D8" s="383">
        <v>7.6999999999999993</v>
      </c>
      <c r="E8" s="232">
        <v>172265</v>
      </c>
      <c r="F8" s="273">
        <v>6.3091534640737361</v>
      </c>
      <c r="G8" s="230">
        <v>50838</v>
      </c>
      <c r="H8" s="273">
        <v>1.8800026034617163</v>
      </c>
      <c r="I8" s="230">
        <v>51980</v>
      </c>
      <c r="J8" s="273">
        <v>1.8780279045031121</v>
      </c>
      <c r="K8" s="228">
        <v>54057</v>
      </c>
      <c r="L8" s="272">
        <v>1.9102220040740236</v>
      </c>
      <c r="N8" s="271"/>
    </row>
    <row r="9" spans="1:14">
      <c r="B9" s="233" t="s">
        <v>238</v>
      </c>
      <c r="C9" s="231">
        <v>1291440</v>
      </c>
      <c r="D9" s="383">
        <v>49</v>
      </c>
      <c r="E9" s="232">
        <v>1404143</v>
      </c>
      <c r="F9" s="273">
        <v>51.426312207963818</v>
      </c>
      <c r="G9" s="230">
        <v>1489000</v>
      </c>
      <c r="H9" s="273">
        <v>55.064731525406685</v>
      </c>
      <c r="I9" s="230">
        <v>1547566</v>
      </c>
      <c r="J9" s="273">
        <v>55.913276876880779</v>
      </c>
      <c r="K9" s="228">
        <v>1578810.75</v>
      </c>
      <c r="L9" s="272">
        <v>55.790721551669762</v>
      </c>
      <c r="N9" s="271"/>
    </row>
    <row r="10" spans="1:14">
      <c r="B10" s="233" t="s">
        <v>237</v>
      </c>
      <c r="C10" s="231">
        <v>4</v>
      </c>
      <c r="D10" s="383">
        <v>0</v>
      </c>
      <c r="E10" s="232">
        <v>5</v>
      </c>
      <c r="F10" s="273">
        <v>1.8312348602657927E-4</v>
      </c>
      <c r="G10" s="230">
        <v>10</v>
      </c>
      <c r="H10" s="273">
        <v>3.698099029175043E-4</v>
      </c>
      <c r="I10" s="230">
        <v>10</v>
      </c>
      <c r="J10" s="273">
        <v>3.6129817324030629E-4</v>
      </c>
      <c r="K10" s="228">
        <v>666</v>
      </c>
      <c r="L10" s="272">
        <v>2.3534562678530064E-2</v>
      </c>
      <c r="N10" s="271"/>
    </row>
    <row r="11" spans="1:14">
      <c r="B11" s="233" t="s">
        <v>255</v>
      </c>
      <c r="C11" s="231">
        <v>1291436</v>
      </c>
      <c r="D11" s="383">
        <v>49</v>
      </c>
      <c r="E11" s="232">
        <v>1404138</v>
      </c>
      <c r="F11" s="273">
        <v>51.426129084477793</v>
      </c>
      <c r="G11" s="230">
        <v>1488990</v>
      </c>
      <c r="H11" s="273">
        <v>55.064361715503765</v>
      </c>
      <c r="I11" s="230">
        <v>1547556</v>
      </c>
      <c r="J11" s="273">
        <v>55.912915578707548</v>
      </c>
      <c r="K11" s="228">
        <v>1578145</v>
      </c>
      <c r="L11" s="272">
        <v>55.767160486105325</v>
      </c>
      <c r="N11" s="271"/>
    </row>
    <row r="12" spans="1:14">
      <c r="B12" s="233" t="s">
        <v>235</v>
      </c>
      <c r="C12" s="231">
        <v>20942</v>
      </c>
      <c r="D12" s="383">
        <v>0.8</v>
      </c>
      <c r="E12" s="232">
        <v>4244</v>
      </c>
      <c r="F12" s="273">
        <v>0.15543521493936049</v>
      </c>
      <c r="G12" s="230">
        <v>464</v>
      </c>
      <c r="H12" s="273">
        <v>1.7159179495372198E-2</v>
      </c>
      <c r="I12" s="230">
        <v>442</v>
      </c>
      <c r="J12" s="273">
        <v>1.5969379257221538E-2</v>
      </c>
      <c r="K12" s="228">
        <v>1</v>
      </c>
      <c r="L12" s="272">
        <v>2.6502885899245568E-5</v>
      </c>
      <c r="N12" s="271"/>
    </row>
    <row r="13" spans="1:14" s="234" customFormat="1">
      <c r="B13" s="270" t="s">
        <v>222</v>
      </c>
      <c r="C13" s="238">
        <v>2633158</v>
      </c>
      <c r="D13" s="384">
        <v>100</v>
      </c>
      <c r="E13" s="239">
        <v>2730398</v>
      </c>
      <c r="F13" s="126">
        <v>100</v>
      </c>
      <c r="G13" s="237">
        <v>2704092</v>
      </c>
      <c r="H13" s="126">
        <v>100</v>
      </c>
      <c r="I13" s="237">
        <v>2767797</v>
      </c>
      <c r="J13" s="126">
        <v>100</v>
      </c>
      <c r="K13" s="143">
        <v>2829880.5</v>
      </c>
      <c r="L13" s="126">
        <v>100</v>
      </c>
      <c r="N13" s="271"/>
    </row>
    <row r="14" spans="1:14" s="234" customFormat="1">
      <c r="B14" s="266"/>
      <c r="C14" s="210"/>
      <c r="D14" s="264"/>
      <c r="E14" s="210"/>
      <c r="F14" s="264"/>
      <c r="G14" s="247"/>
      <c r="H14" s="246"/>
      <c r="I14" s="210"/>
      <c r="J14" s="264"/>
      <c r="K14" s="130"/>
      <c r="L14" s="126"/>
      <c r="N14" s="267"/>
    </row>
    <row r="15" spans="1:14">
      <c r="B15" s="233" t="s">
        <v>234</v>
      </c>
      <c r="C15" s="231">
        <v>2178164</v>
      </c>
      <c r="D15" s="383">
        <v>87.4</v>
      </c>
      <c r="E15" s="232">
        <v>2194099</v>
      </c>
      <c r="F15" s="273">
        <v>88.567591470934076</v>
      </c>
      <c r="G15" s="230">
        <v>2207434</v>
      </c>
      <c r="H15" s="273">
        <v>89.470896061095758</v>
      </c>
      <c r="I15" s="230">
        <v>2227567</v>
      </c>
      <c r="J15" s="273">
        <v>89.796012975385537</v>
      </c>
      <c r="K15" s="228">
        <v>2299056</v>
      </c>
      <c r="L15" s="272">
        <v>90.210673479453547</v>
      </c>
      <c r="N15" s="271"/>
    </row>
    <row r="16" spans="1:14">
      <c r="B16" s="233" t="s">
        <v>254</v>
      </c>
      <c r="C16" s="231">
        <v>59693</v>
      </c>
      <c r="D16" s="383">
        <v>2.4</v>
      </c>
      <c r="E16" s="232">
        <v>62689</v>
      </c>
      <c r="F16" s="273">
        <v>2.5305199132771463</v>
      </c>
      <c r="G16" s="230">
        <v>69998</v>
      </c>
      <c r="H16" s="273">
        <v>2.8371329708995061</v>
      </c>
      <c r="I16" s="230">
        <v>70265</v>
      </c>
      <c r="J16" s="273">
        <v>2.832470067888178</v>
      </c>
      <c r="K16" s="228">
        <v>86002</v>
      </c>
      <c r="L16" s="272">
        <v>3.3</v>
      </c>
      <c r="N16" s="271"/>
    </row>
    <row r="17" spans="2:16">
      <c r="B17" s="233" t="s">
        <v>253</v>
      </c>
      <c r="C17" s="231">
        <v>54609</v>
      </c>
      <c r="D17" s="383">
        <v>2.2000000000000002</v>
      </c>
      <c r="E17" s="232">
        <v>18591</v>
      </c>
      <c r="F17" s="273">
        <v>0.75044897362751717</v>
      </c>
      <c r="G17" s="230">
        <v>16715</v>
      </c>
      <c r="H17" s="273">
        <v>0.67748617972778147</v>
      </c>
      <c r="I17" s="230">
        <v>16370</v>
      </c>
      <c r="J17" s="273">
        <v>0.65989518268454395</v>
      </c>
      <c r="K17" s="228">
        <v>16849</v>
      </c>
      <c r="L17" s="272">
        <v>0.66112336430922636</v>
      </c>
      <c r="N17" s="271"/>
    </row>
    <row r="18" spans="2:16">
      <c r="B18" s="233" t="s">
        <v>252</v>
      </c>
      <c r="C18" s="231">
        <v>3885</v>
      </c>
      <c r="D18" s="383">
        <v>0.2</v>
      </c>
      <c r="E18" s="232">
        <v>1784</v>
      </c>
      <c r="F18" s="273">
        <v>7.2013391907454719E-2</v>
      </c>
      <c r="G18" s="230">
        <v>1785</v>
      </c>
      <c r="H18" s="273">
        <v>7.2348957871019443E-2</v>
      </c>
      <c r="I18" s="230">
        <v>3404</v>
      </c>
      <c r="J18" s="273">
        <v>0.13721949919720142</v>
      </c>
      <c r="K18" s="228">
        <v>3982</v>
      </c>
      <c r="L18" s="272">
        <v>0.15624626011510115</v>
      </c>
      <c r="N18" s="271"/>
    </row>
    <row r="19" spans="2:16">
      <c r="B19" s="233" t="s">
        <v>251</v>
      </c>
      <c r="C19" s="231">
        <v>51089</v>
      </c>
      <c r="D19" s="383">
        <v>2</v>
      </c>
      <c r="E19" s="232">
        <v>47714</v>
      </c>
      <c r="F19" s="273">
        <v>1.9260756697669295</v>
      </c>
      <c r="G19" s="230">
        <v>50436</v>
      </c>
      <c r="H19" s="273">
        <v>2.1</v>
      </c>
      <c r="I19" s="230">
        <v>48615</v>
      </c>
      <c r="J19" s="273">
        <v>1.9597314786932867</v>
      </c>
      <c r="K19" s="228">
        <v>52142</v>
      </c>
      <c r="L19" s="272">
        <v>2.0459549208743355</v>
      </c>
      <c r="N19" s="271"/>
    </row>
    <row r="20" spans="2:16">
      <c r="B20" s="233" t="s">
        <v>250</v>
      </c>
      <c r="C20" s="231">
        <v>62973</v>
      </c>
      <c r="D20" s="383">
        <v>2.5</v>
      </c>
      <c r="E20" s="232">
        <v>56140</v>
      </c>
      <c r="F20" s="273">
        <v>2.2661613350249481</v>
      </c>
      <c r="G20" s="230">
        <v>62895</v>
      </c>
      <c r="H20" s="273">
        <v>2.6</v>
      </c>
      <c r="I20" s="230">
        <v>51312</v>
      </c>
      <c r="J20" s="273">
        <v>2.0684509232687427</v>
      </c>
      <c r="K20" s="228">
        <v>61660</v>
      </c>
      <c r="L20" s="272">
        <v>2.4194235054488038</v>
      </c>
      <c r="N20" s="271"/>
    </row>
    <row r="21" spans="2:16">
      <c r="B21" s="233" t="s">
        <v>249</v>
      </c>
      <c r="C21" s="231">
        <v>480446</v>
      </c>
      <c r="D21" s="383">
        <v>19.3</v>
      </c>
      <c r="E21" s="232">
        <v>495019</v>
      </c>
      <c r="F21" s="273">
        <v>19.982061238024848</v>
      </c>
      <c r="G21" s="230">
        <v>497118</v>
      </c>
      <c r="H21" s="273">
        <v>20.149002374748147</v>
      </c>
      <c r="I21" s="230">
        <v>494976</v>
      </c>
      <c r="J21" s="273">
        <v>19.899999999999999</v>
      </c>
      <c r="K21" s="228">
        <v>496430</v>
      </c>
      <c r="L21" s="272">
        <v>19.5</v>
      </c>
      <c r="N21" s="271"/>
    </row>
    <row r="22" spans="2:16">
      <c r="B22" s="233" t="s">
        <v>248</v>
      </c>
      <c r="C22" s="231">
        <v>1465099</v>
      </c>
      <c r="D22" s="383">
        <v>58.8</v>
      </c>
      <c r="E22" s="232">
        <v>1512162</v>
      </c>
      <c r="F22" s="273">
        <v>61.04031094930523</v>
      </c>
      <c r="G22" s="230">
        <v>1508487</v>
      </c>
      <c r="H22" s="273">
        <v>61.141435524919054</v>
      </c>
      <c r="I22" s="230">
        <v>1542625</v>
      </c>
      <c r="J22" s="273">
        <v>62.185143933338097</v>
      </c>
      <c r="K22" s="228">
        <v>1581902</v>
      </c>
      <c r="L22" s="272">
        <v>62.07088683289772</v>
      </c>
      <c r="N22" s="271"/>
    </row>
    <row r="23" spans="2:16">
      <c r="B23" s="233" t="s">
        <v>247</v>
      </c>
      <c r="C23" s="231">
        <v>370</v>
      </c>
      <c r="D23" s="383">
        <v>0</v>
      </c>
      <c r="E23" s="232">
        <v>0</v>
      </c>
      <c r="F23" s="273">
        <v>0</v>
      </c>
      <c r="G23" s="230">
        <v>0</v>
      </c>
      <c r="H23" s="273">
        <v>0</v>
      </c>
      <c r="I23" s="230">
        <v>0</v>
      </c>
      <c r="J23" s="273">
        <v>0</v>
      </c>
      <c r="K23" s="228">
        <v>89</v>
      </c>
      <c r="L23" s="272">
        <v>3.4921941612867913E-3</v>
      </c>
      <c r="N23" s="271"/>
      <c r="P23" s="274"/>
    </row>
    <row r="24" spans="2:16">
      <c r="B24" s="233" t="s">
        <v>226</v>
      </c>
      <c r="C24" s="231">
        <v>308021</v>
      </c>
      <c r="D24" s="383">
        <v>12.4</v>
      </c>
      <c r="E24" s="232">
        <v>283133</v>
      </c>
      <c r="F24" s="273">
        <v>11.429017763976109</v>
      </c>
      <c r="G24" s="230">
        <v>259769</v>
      </c>
      <c r="H24" s="273">
        <v>10.528860749129887</v>
      </c>
      <c r="I24" s="230">
        <v>253105</v>
      </c>
      <c r="J24" s="273">
        <v>10.202979243333628</v>
      </c>
      <c r="K24" s="228">
        <v>249450</v>
      </c>
      <c r="L24" s="272">
        <v>9.7879531857639321</v>
      </c>
      <c r="N24" s="271"/>
    </row>
    <row r="25" spans="2:16">
      <c r="B25" s="233" t="s">
        <v>225</v>
      </c>
      <c r="C25" s="231">
        <v>294557</v>
      </c>
      <c r="D25" s="383">
        <v>11.8</v>
      </c>
      <c r="E25" s="232">
        <v>272606</v>
      </c>
      <c r="F25" s="273">
        <v>11.004082238970629</v>
      </c>
      <c r="G25" s="230">
        <v>256850</v>
      </c>
      <c r="H25" s="273">
        <v>10.410548923905514</v>
      </c>
      <c r="I25" s="230">
        <v>250428</v>
      </c>
      <c r="J25" s="273">
        <v>10.095066023782833</v>
      </c>
      <c r="K25" s="228">
        <v>246449</v>
      </c>
      <c r="L25" s="272">
        <v>9.6701995376962735</v>
      </c>
      <c r="N25" s="271"/>
    </row>
    <row r="26" spans="2:16">
      <c r="B26" s="233" t="s">
        <v>224</v>
      </c>
      <c r="C26" s="231">
        <v>13464</v>
      </c>
      <c r="D26" s="383">
        <v>0.6</v>
      </c>
      <c r="E26" s="232">
        <v>10527</v>
      </c>
      <c r="F26" s="273">
        <v>0.42493552500547971</v>
      </c>
      <c r="G26" s="230">
        <v>2919</v>
      </c>
      <c r="H26" s="273">
        <v>0.11831182522437297</v>
      </c>
      <c r="I26" s="230">
        <v>2677</v>
      </c>
      <c r="J26" s="273">
        <v>0.10791321955079559</v>
      </c>
      <c r="K26" s="228">
        <v>3001</v>
      </c>
      <c r="L26" s="272">
        <v>0.1177536480676591</v>
      </c>
      <c r="N26" s="271"/>
    </row>
    <row r="27" spans="2:16">
      <c r="B27" s="233" t="s">
        <v>223</v>
      </c>
      <c r="C27" s="231">
        <v>4625</v>
      </c>
      <c r="D27" s="383">
        <v>0.2</v>
      </c>
      <c r="E27" s="232">
        <v>84</v>
      </c>
      <c r="F27" s="273">
        <v>3.3907650898128906E-3</v>
      </c>
      <c r="G27" s="230">
        <v>6</v>
      </c>
      <c r="H27" s="273">
        <v>2.4318977435636786E-4</v>
      </c>
      <c r="I27" s="230">
        <v>25</v>
      </c>
      <c r="J27" s="273">
        <v>1.0077812808255099E-3</v>
      </c>
      <c r="K27" s="228">
        <v>35</v>
      </c>
      <c r="L27" s="272">
        <v>1.3733347825285133E-3</v>
      </c>
      <c r="N27" s="271"/>
    </row>
    <row r="28" spans="2:16" s="234" customFormat="1">
      <c r="B28" s="270" t="s">
        <v>222</v>
      </c>
      <c r="C28" s="238">
        <v>2490810</v>
      </c>
      <c r="D28" s="384">
        <v>100</v>
      </c>
      <c r="E28" s="239">
        <v>2477316</v>
      </c>
      <c r="F28" s="269">
        <v>100</v>
      </c>
      <c r="G28" s="237">
        <v>2467209</v>
      </c>
      <c r="H28" s="269">
        <v>100</v>
      </c>
      <c r="I28" s="237">
        <v>2480697</v>
      </c>
      <c r="J28" s="269">
        <v>100</v>
      </c>
      <c r="K28" s="143">
        <v>2548541</v>
      </c>
      <c r="L28" s="268">
        <v>100</v>
      </c>
      <c r="N28" s="267"/>
    </row>
    <row r="29" spans="2:16" s="234" customFormat="1">
      <c r="B29" s="266"/>
      <c r="C29" s="265"/>
      <c r="D29" s="264"/>
      <c r="E29" s="210"/>
      <c r="F29" s="264"/>
      <c r="G29" s="247"/>
      <c r="H29" s="246"/>
      <c r="I29" s="210"/>
      <c r="J29" s="264"/>
      <c r="K29" s="130"/>
      <c r="L29" s="126"/>
    </row>
    <row r="30" spans="2:16">
      <c r="B30" s="233" t="s">
        <v>221</v>
      </c>
      <c r="C30" s="231">
        <v>142348</v>
      </c>
      <c r="D30" s="246"/>
      <c r="E30" s="232">
        <v>253082</v>
      </c>
      <c r="F30" s="246"/>
      <c r="G30" s="230">
        <v>236883</v>
      </c>
      <c r="H30" s="246"/>
      <c r="I30" s="230">
        <v>287100</v>
      </c>
      <c r="J30" s="246"/>
      <c r="K30" s="228">
        <v>281340</v>
      </c>
      <c r="L30" s="243"/>
    </row>
    <row r="31" spans="2:16">
      <c r="B31" s="233" t="s">
        <v>220</v>
      </c>
      <c r="C31" s="231">
        <v>0</v>
      </c>
      <c r="D31" s="246"/>
      <c r="E31" s="232">
        <v>142348</v>
      </c>
      <c r="F31" s="246"/>
      <c r="G31" s="230">
        <v>117177</v>
      </c>
      <c r="H31" s="246"/>
      <c r="I31" s="230">
        <v>0</v>
      </c>
      <c r="J31" s="246"/>
      <c r="K31" s="228">
        <v>307576</v>
      </c>
      <c r="L31" s="243"/>
    </row>
    <row r="32" spans="2:16">
      <c r="B32" s="233" t="s">
        <v>219</v>
      </c>
      <c r="C32" s="231">
        <v>142348</v>
      </c>
      <c r="D32" s="246"/>
      <c r="E32" s="232">
        <v>395430</v>
      </c>
      <c r="F32" s="246"/>
      <c r="G32" s="230">
        <v>354060</v>
      </c>
      <c r="H32" s="246"/>
      <c r="I32" s="230">
        <v>287100</v>
      </c>
      <c r="J32" s="246"/>
      <c r="K32" s="228">
        <v>588916</v>
      </c>
      <c r="L32" s="243"/>
    </row>
    <row r="33" spans="2:16" ht="9" customHeight="1">
      <c r="B33" s="263"/>
      <c r="C33" s="247"/>
      <c r="D33" s="246"/>
      <c r="E33" s="247"/>
      <c r="F33" s="246"/>
      <c r="G33" s="247"/>
      <c r="H33" s="246"/>
      <c r="I33" s="247"/>
      <c r="J33" s="246"/>
      <c r="K33" s="262"/>
      <c r="L33" s="243"/>
    </row>
    <row r="34" spans="2:16" s="248" customFormat="1" ht="21" customHeight="1">
      <c r="B34" s="261" t="s">
        <v>218</v>
      </c>
      <c r="C34" s="257" t="s">
        <v>19</v>
      </c>
      <c r="D34" s="256" t="s">
        <v>217</v>
      </c>
      <c r="E34" s="260" t="s">
        <v>19</v>
      </c>
      <c r="F34" s="256" t="s">
        <v>217</v>
      </c>
      <c r="G34" s="259" t="s">
        <v>19</v>
      </c>
      <c r="H34" s="258" t="s">
        <v>217</v>
      </c>
      <c r="I34" s="257" t="s">
        <v>19</v>
      </c>
      <c r="J34" s="256" t="s">
        <v>217</v>
      </c>
      <c r="K34" s="255" t="s">
        <v>19</v>
      </c>
      <c r="L34" s="254" t="s">
        <v>217</v>
      </c>
    </row>
    <row r="35" spans="2:16" s="248" customFormat="1" ht="9" customHeight="1">
      <c r="B35" s="253"/>
      <c r="C35" s="252"/>
      <c r="D35" s="251"/>
      <c r="E35" s="252"/>
      <c r="F35" s="249"/>
      <c r="G35" s="252"/>
      <c r="H35" s="251"/>
      <c r="I35" s="250"/>
      <c r="J35" s="249"/>
      <c r="K35" s="250"/>
      <c r="L35" s="249"/>
    </row>
    <row r="36" spans="2:16" s="234" customFormat="1">
      <c r="B36" s="240" t="s">
        <v>216</v>
      </c>
      <c r="C36" s="238">
        <v>45244034</v>
      </c>
      <c r="D36" s="238" t="s">
        <v>34</v>
      </c>
      <c r="E36" s="239">
        <v>46521652</v>
      </c>
      <c r="F36" s="384">
        <v>2.8</v>
      </c>
      <c r="G36" s="237">
        <v>47319877</v>
      </c>
      <c r="H36" s="236">
        <v>1.7</v>
      </c>
      <c r="I36" s="237">
        <v>48328609</v>
      </c>
      <c r="J36" s="236">
        <f t="shared" ref="J36:J44" si="0">(I36/G36-1)*100</f>
        <v>2.1317299704730841</v>
      </c>
      <c r="K36" s="143">
        <v>47848750</v>
      </c>
      <c r="L36" s="236">
        <f>(K36/I36-1)*100</f>
        <v>-0.99290877583503301</v>
      </c>
      <c r="O36" s="235"/>
      <c r="P36" s="235"/>
    </row>
    <row r="37" spans="2:16">
      <c r="B37" s="233" t="s">
        <v>215</v>
      </c>
      <c r="C37" s="231">
        <v>43879070</v>
      </c>
      <c r="D37" s="231" t="s">
        <v>34</v>
      </c>
      <c r="E37" s="232">
        <v>44863480</v>
      </c>
      <c r="F37" s="383">
        <v>2.2000000000000002</v>
      </c>
      <c r="G37" s="230">
        <v>45992351</v>
      </c>
      <c r="H37" s="229">
        <v>2.5</v>
      </c>
      <c r="I37" s="230">
        <v>46124868</v>
      </c>
      <c r="J37" s="229">
        <f t="shared" si="0"/>
        <v>0.28812834551554811</v>
      </c>
      <c r="K37" s="228">
        <v>45964215</v>
      </c>
      <c r="L37" s="227">
        <f t="shared" ref="L37:L44" si="1">(K37/I37-1)*100</f>
        <v>-0.34830018375336946</v>
      </c>
      <c r="O37" s="226"/>
      <c r="P37" s="226"/>
    </row>
    <row r="38" spans="2:16">
      <c r="B38" s="233" t="s">
        <v>214</v>
      </c>
      <c r="C38" s="231">
        <v>40721835</v>
      </c>
      <c r="D38" s="231" t="s">
        <v>34</v>
      </c>
      <c r="E38" s="232">
        <v>41780988</v>
      </c>
      <c r="F38" s="383">
        <v>2.6</v>
      </c>
      <c r="G38" s="230">
        <v>42993566</v>
      </c>
      <c r="H38" s="229">
        <v>2.9</v>
      </c>
      <c r="I38" s="230">
        <v>43208166</v>
      </c>
      <c r="J38" s="229">
        <f t="shared" si="0"/>
        <v>0.49914445338170577</v>
      </c>
      <c r="K38" s="228">
        <v>43149355</v>
      </c>
      <c r="L38" s="227">
        <f t="shared" si="1"/>
        <v>-0.13611084534345119</v>
      </c>
      <c r="O38" s="226"/>
      <c r="P38" s="226"/>
    </row>
    <row r="39" spans="2:16">
      <c r="B39" s="233" t="s">
        <v>213</v>
      </c>
      <c r="C39" s="231">
        <v>892519</v>
      </c>
      <c r="D39" s="231" t="s">
        <v>34</v>
      </c>
      <c r="E39" s="232">
        <v>882251</v>
      </c>
      <c r="F39" s="383">
        <v>-1.2</v>
      </c>
      <c r="G39" s="230">
        <v>873177</v>
      </c>
      <c r="H39" s="229">
        <v>-1</v>
      </c>
      <c r="I39" s="230">
        <v>864251</v>
      </c>
      <c r="J39" s="229">
        <f t="shared" si="0"/>
        <v>-1.0222440581921011</v>
      </c>
      <c r="K39" s="228">
        <v>868648</v>
      </c>
      <c r="L39" s="227">
        <f t="shared" si="1"/>
        <v>0.50876423631560641</v>
      </c>
      <c r="O39" s="226"/>
      <c r="P39" s="226"/>
    </row>
    <row r="40" spans="2:16">
      <c r="B40" s="233" t="s">
        <v>212</v>
      </c>
      <c r="C40" s="231">
        <v>39223160</v>
      </c>
      <c r="D40" s="231" t="s">
        <v>34</v>
      </c>
      <c r="E40" s="232">
        <v>39955913</v>
      </c>
      <c r="F40" s="383">
        <v>1.9</v>
      </c>
      <c r="G40" s="230">
        <v>40986582</v>
      </c>
      <c r="H40" s="229">
        <v>2.6</v>
      </c>
      <c r="I40" s="230">
        <v>41770520</v>
      </c>
      <c r="J40" s="229">
        <f t="shared" si="0"/>
        <v>1.9126698586381163</v>
      </c>
      <c r="K40" s="228">
        <v>41636705</v>
      </c>
      <c r="L40" s="227">
        <f t="shared" si="1"/>
        <v>-0.32035751530026246</v>
      </c>
      <c r="O40" s="226"/>
      <c r="P40" s="226"/>
    </row>
    <row r="41" spans="2:16">
      <c r="B41" s="233" t="s">
        <v>211</v>
      </c>
      <c r="C41" s="231">
        <v>606156</v>
      </c>
      <c r="D41" s="231" t="s">
        <v>34</v>
      </c>
      <c r="E41" s="232">
        <v>942824</v>
      </c>
      <c r="F41" s="383">
        <v>55.5</v>
      </c>
      <c r="G41" s="230">
        <v>1133807</v>
      </c>
      <c r="H41" s="229">
        <v>20.3</v>
      </c>
      <c r="I41" s="230">
        <v>573395</v>
      </c>
      <c r="J41" s="229">
        <f t="shared" si="0"/>
        <v>-49.427459876328165</v>
      </c>
      <c r="K41" s="228">
        <v>644002</v>
      </c>
      <c r="L41" s="227">
        <f t="shared" si="1"/>
        <v>12.313849963812039</v>
      </c>
      <c r="O41" s="226"/>
      <c r="P41" s="226"/>
    </row>
    <row r="42" spans="2:16">
      <c r="B42" s="233" t="s">
        <v>246</v>
      </c>
      <c r="C42" s="231">
        <v>3154595</v>
      </c>
      <c r="D42" s="231" t="s">
        <v>34</v>
      </c>
      <c r="E42" s="232">
        <v>3080632</v>
      </c>
      <c r="F42" s="383">
        <v>-2.2999999999999998</v>
      </c>
      <c r="G42" s="230">
        <v>2997425</v>
      </c>
      <c r="H42" s="229">
        <v>-2.7</v>
      </c>
      <c r="I42" s="230">
        <v>2914862</v>
      </c>
      <c r="J42" s="229">
        <f t="shared" si="0"/>
        <v>-2.7544642484799486</v>
      </c>
      <c r="K42" s="228">
        <v>2813470</v>
      </c>
      <c r="L42" s="227">
        <f t="shared" si="1"/>
        <v>-3.4784494085826401</v>
      </c>
      <c r="O42" s="226"/>
      <c r="P42" s="226"/>
    </row>
    <row r="43" spans="2:16">
      <c r="B43" s="233" t="s">
        <v>245</v>
      </c>
      <c r="C43" s="231">
        <v>2640</v>
      </c>
      <c r="D43" s="231" t="s">
        <v>34</v>
      </c>
      <c r="E43" s="232">
        <v>1860</v>
      </c>
      <c r="F43" s="383">
        <v>-29.5</v>
      </c>
      <c r="G43" s="230">
        <v>1360</v>
      </c>
      <c r="H43" s="229">
        <v>-26.9</v>
      </c>
      <c r="I43" s="230">
        <v>1840</v>
      </c>
      <c r="J43" s="229">
        <f t="shared" si="0"/>
        <v>35.294117647058833</v>
      </c>
      <c r="K43" s="228">
        <v>1390</v>
      </c>
      <c r="L43" s="227">
        <f t="shared" si="1"/>
        <v>-24.456521739130434</v>
      </c>
      <c r="O43" s="226"/>
      <c r="P43" s="226"/>
    </row>
    <row r="44" spans="2:16">
      <c r="B44" s="233" t="s">
        <v>208</v>
      </c>
      <c r="C44" s="231">
        <v>1364964</v>
      </c>
      <c r="D44" s="231" t="s">
        <v>34</v>
      </c>
      <c r="E44" s="232">
        <v>1658172</v>
      </c>
      <c r="F44" s="383">
        <v>21.5</v>
      </c>
      <c r="G44" s="230">
        <v>1327526</v>
      </c>
      <c r="H44" s="229">
        <v>-19.899999999999999</v>
      </c>
      <c r="I44" s="230">
        <v>2203741</v>
      </c>
      <c r="J44" s="229">
        <f t="shared" si="0"/>
        <v>66.003603695897482</v>
      </c>
      <c r="K44" s="228">
        <v>1884535</v>
      </c>
      <c r="L44" s="227">
        <f t="shared" si="1"/>
        <v>-14.484733006283401</v>
      </c>
      <c r="O44" s="226"/>
      <c r="P44" s="226"/>
    </row>
    <row r="45" spans="2:16">
      <c r="B45" s="233"/>
      <c r="C45" s="247"/>
      <c r="D45" s="246"/>
      <c r="E45" s="232"/>
      <c r="F45" s="243"/>
      <c r="G45" s="230"/>
      <c r="H45" s="236"/>
      <c r="I45" s="242"/>
      <c r="J45" s="236"/>
      <c r="K45" s="228"/>
      <c r="L45" s="236"/>
      <c r="O45" s="241"/>
      <c r="P45" s="241"/>
    </row>
    <row r="46" spans="2:16" s="234" customFormat="1">
      <c r="B46" s="240" t="s">
        <v>207</v>
      </c>
      <c r="C46" s="238">
        <v>43587618</v>
      </c>
      <c r="D46" s="238" t="s">
        <v>34</v>
      </c>
      <c r="E46" s="239">
        <v>44612154</v>
      </c>
      <c r="F46" s="384">
        <v>2.4</v>
      </c>
      <c r="G46" s="237">
        <v>45173495</v>
      </c>
      <c r="H46" s="236">
        <v>1.3</v>
      </c>
      <c r="I46" s="237">
        <v>45895128</v>
      </c>
      <c r="J46" s="236">
        <f>(I46/G46-1)*100</f>
        <v>1.597469932313178</v>
      </c>
      <c r="K46" s="143">
        <v>45133929</v>
      </c>
      <c r="L46" s="236">
        <f t="shared" ref="L46:L49" si="2">(K46/I46-1)*100</f>
        <v>-1.658561666937719</v>
      </c>
      <c r="O46" s="235"/>
      <c r="P46" s="235"/>
    </row>
    <row r="47" spans="2:16">
      <c r="B47" s="233" t="s">
        <v>206</v>
      </c>
      <c r="C47" s="231">
        <v>18765830</v>
      </c>
      <c r="D47" s="231" t="s">
        <v>34</v>
      </c>
      <c r="E47" s="232">
        <v>19152126</v>
      </c>
      <c r="F47" s="383">
        <v>2.1</v>
      </c>
      <c r="G47" s="230">
        <v>19567100</v>
      </c>
      <c r="H47" s="229">
        <v>2.2000000000000002</v>
      </c>
      <c r="I47" s="230">
        <v>19602367</v>
      </c>
      <c r="J47" s="229">
        <f>(I47/G47-1)*100</f>
        <v>0.18023621282663438</v>
      </c>
      <c r="K47" s="228">
        <v>19333933</v>
      </c>
      <c r="L47" s="227">
        <f t="shared" si="2"/>
        <v>-1.3693958489808922</v>
      </c>
      <c r="O47" s="226"/>
      <c r="P47" s="226"/>
    </row>
    <row r="48" spans="2:16">
      <c r="B48" s="233" t="s">
        <v>205</v>
      </c>
      <c r="C48" s="231">
        <v>2378572</v>
      </c>
      <c r="D48" s="231" t="s">
        <v>34</v>
      </c>
      <c r="E48" s="232">
        <v>2532286</v>
      </c>
      <c r="F48" s="383">
        <v>6.5</v>
      </c>
      <c r="G48" s="230">
        <v>1957892</v>
      </c>
      <c r="H48" s="229">
        <v>-22.7</v>
      </c>
      <c r="I48" s="230">
        <v>2509446</v>
      </c>
      <c r="J48" s="229">
        <f>(I48/G48-1)*100</f>
        <v>28.170808195753395</v>
      </c>
      <c r="K48" s="228">
        <v>2254162</v>
      </c>
      <c r="L48" s="227">
        <f t="shared" si="2"/>
        <v>-10.172922629138059</v>
      </c>
      <c r="N48" s="245"/>
      <c r="O48" s="226"/>
      <c r="P48" s="226"/>
    </row>
    <row r="49" spans="2:16">
      <c r="B49" s="233" t="s">
        <v>204</v>
      </c>
      <c r="C49" s="231">
        <v>22443216</v>
      </c>
      <c r="D49" s="231" t="s">
        <v>34</v>
      </c>
      <c r="E49" s="232">
        <v>22927742</v>
      </c>
      <c r="F49" s="383">
        <v>2.2000000000000002</v>
      </c>
      <c r="G49" s="230">
        <v>23648503</v>
      </c>
      <c r="H49" s="229">
        <v>3.1</v>
      </c>
      <c r="I49" s="230">
        <v>23783315</v>
      </c>
      <c r="J49" s="229">
        <f>(I49/G49-1)*100</f>
        <v>0.57006568238167077</v>
      </c>
      <c r="K49" s="228">
        <v>23545834</v>
      </c>
      <c r="L49" s="227">
        <f t="shared" si="2"/>
        <v>-0.99851934013404087</v>
      </c>
      <c r="O49" s="226"/>
      <c r="P49" s="226"/>
    </row>
    <row r="50" spans="2:16">
      <c r="B50" s="233"/>
      <c r="C50" s="232"/>
      <c r="D50" s="244"/>
      <c r="E50" s="232"/>
      <c r="F50" s="243"/>
      <c r="G50" s="230"/>
      <c r="H50" s="236"/>
      <c r="I50" s="242"/>
      <c r="J50" s="236"/>
      <c r="K50" s="228"/>
      <c r="L50" s="236"/>
      <c r="O50" s="241"/>
      <c r="P50" s="241"/>
    </row>
    <row r="51" spans="2:16" s="234" customFormat="1">
      <c r="B51" s="240" t="s">
        <v>203</v>
      </c>
      <c r="C51" s="238">
        <v>1656416</v>
      </c>
      <c r="D51" s="238" t="s">
        <v>34</v>
      </c>
      <c r="E51" s="239">
        <v>1909498</v>
      </c>
      <c r="F51" s="384">
        <v>15.3</v>
      </c>
      <c r="G51" s="237">
        <v>2146381</v>
      </c>
      <c r="H51" s="236">
        <v>12.4</v>
      </c>
      <c r="I51" s="237">
        <v>2433481</v>
      </c>
      <c r="J51" s="236">
        <f>(I51/G51-1)*100</f>
        <v>13.376003607933541</v>
      </c>
      <c r="K51" s="143">
        <v>2714821</v>
      </c>
      <c r="L51" s="236">
        <f>(K51/I51-1)*100</f>
        <v>11.561216216604929</v>
      </c>
      <c r="O51" s="235"/>
      <c r="P51" s="235"/>
    </row>
    <row r="52" spans="2:16">
      <c r="B52" s="233" t="s">
        <v>202</v>
      </c>
      <c r="C52" s="231">
        <v>804599</v>
      </c>
      <c r="D52" s="231" t="s">
        <v>34</v>
      </c>
      <c r="E52" s="232">
        <v>804599</v>
      </c>
      <c r="F52" s="383">
        <v>0</v>
      </c>
      <c r="G52" s="230">
        <v>946947</v>
      </c>
      <c r="H52" s="229">
        <v>17.7</v>
      </c>
      <c r="I52" s="230">
        <v>1064124</v>
      </c>
      <c r="J52" s="229">
        <f>(I52/G52-1)*100</f>
        <v>12.374187784532831</v>
      </c>
      <c r="K52" s="228">
        <v>1064124</v>
      </c>
      <c r="L52" s="227">
        <f t="shared" ref="L52" si="3">(K52/I52-1)*100</f>
        <v>0</v>
      </c>
      <c r="N52" s="234"/>
      <c r="O52" s="226"/>
      <c r="P52" s="226"/>
    </row>
    <row r="53" spans="2:16">
      <c r="B53" s="233" t="s">
        <v>201</v>
      </c>
      <c r="C53" s="231">
        <v>851817</v>
      </c>
      <c r="D53" s="231" t="s">
        <v>34</v>
      </c>
      <c r="E53" s="232">
        <v>1104899</v>
      </c>
      <c r="F53" s="383">
        <v>29.7</v>
      </c>
      <c r="G53" s="230">
        <v>1199434</v>
      </c>
      <c r="H53" s="229">
        <v>8.6</v>
      </c>
      <c r="I53" s="230">
        <v>1369357</v>
      </c>
      <c r="J53" s="229">
        <f>(I53/G53-1)*100</f>
        <v>14.166932069626181</v>
      </c>
      <c r="K53" s="228">
        <v>1650697</v>
      </c>
      <c r="L53" s="227">
        <f>(K53/I53-1)*100</f>
        <v>20.545409268729784</v>
      </c>
      <c r="O53" s="226"/>
      <c r="P53" s="226"/>
    </row>
    <row r="54" spans="2:16">
      <c r="B54" s="233" t="s">
        <v>200</v>
      </c>
      <c r="C54" s="231">
        <v>709469</v>
      </c>
      <c r="D54" s="231" t="s">
        <v>34</v>
      </c>
      <c r="E54" s="232">
        <v>709469</v>
      </c>
      <c r="F54" s="383">
        <v>0</v>
      </c>
      <c r="G54" s="230">
        <v>709469</v>
      </c>
      <c r="H54" s="229">
        <v>0</v>
      </c>
      <c r="I54" s="230">
        <v>709469</v>
      </c>
      <c r="J54" s="229">
        <f>(I54/G54-1)*100</f>
        <v>0</v>
      </c>
      <c r="K54" s="228">
        <v>709469</v>
      </c>
      <c r="L54" s="227">
        <f>(K54/I54-1)*100</f>
        <v>0</v>
      </c>
      <c r="O54" s="226"/>
      <c r="P54" s="226"/>
    </row>
    <row r="55" spans="2:16">
      <c r="B55" s="233" t="s">
        <v>199</v>
      </c>
      <c r="C55" s="231">
        <v>142348</v>
      </c>
      <c r="D55" s="231" t="s">
        <v>34</v>
      </c>
      <c r="E55" s="232">
        <v>395430</v>
      </c>
      <c r="F55" s="383">
        <v>177.8</v>
      </c>
      <c r="G55" s="230">
        <v>489965</v>
      </c>
      <c r="H55" s="229">
        <v>23.9</v>
      </c>
      <c r="I55" s="230">
        <v>659888</v>
      </c>
      <c r="J55" s="229">
        <f>(I55/G55-1)*100</f>
        <v>34.680640453909973</v>
      </c>
      <c r="K55" s="228">
        <v>941228</v>
      </c>
      <c r="L55" s="227">
        <f>(K55/I55-1)*100</f>
        <v>42.634507674029543</v>
      </c>
      <c r="O55" s="226"/>
      <c r="P55" s="226"/>
    </row>
    <row r="56" spans="2:16" ht="9" customHeight="1">
      <c r="B56" s="225"/>
      <c r="C56" s="224"/>
      <c r="D56" s="222"/>
      <c r="E56" s="223"/>
      <c r="F56" s="220"/>
      <c r="G56" s="223"/>
      <c r="H56" s="222"/>
      <c r="I56" s="221"/>
      <c r="J56" s="220"/>
      <c r="K56" s="221"/>
      <c r="L56" s="220"/>
    </row>
    <row r="57" spans="2:16" ht="13.5" customHeight="1">
      <c r="B57" s="217" t="s">
        <v>244</v>
      </c>
      <c r="C57" s="217"/>
      <c r="D57" s="217"/>
      <c r="E57" s="217"/>
      <c r="F57" s="217"/>
      <c r="G57" s="219"/>
      <c r="H57" s="218"/>
      <c r="I57" s="219"/>
      <c r="J57" s="218"/>
      <c r="K57" s="219"/>
      <c r="L57" s="218"/>
    </row>
    <row r="58" spans="2:16" ht="18" customHeight="1">
      <c r="B58" s="217" t="s">
        <v>363</v>
      </c>
      <c r="G58" s="215"/>
      <c r="H58" s="215"/>
      <c r="I58" s="215"/>
      <c r="J58" s="215"/>
      <c r="K58" s="215"/>
      <c r="L58" s="215"/>
    </row>
  </sheetData>
  <mergeCells count="5">
    <mergeCell ref="C3:D3"/>
    <mergeCell ref="E3:F3"/>
    <mergeCell ref="G3:H3"/>
    <mergeCell ref="I3:J3"/>
    <mergeCell ref="K3:L3"/>
  </mergeCells>
  <phoneticPr fontId="2"/>
  <pageMargins left="0.70866141732283472" right="0.70866141732283472" top="0.74803149606299213" bottom="0.74803149606299213" header="0.31496062992125984" footer="0.51181102362204722"/>
  <pageSetup paperSize="9" firstPageNumber="74" orientation="portrait" useFirstPageNumber="1" r:id="rId1"/>
  <headerFooter differentOddEven="1" scaleWithDoc="0" alignWithMargins="0">
    <oddFooter>&amp;C&amp;"ＭＳ Ｐ明朝,標準"&amp;P</oddFooter>
    <evenFooter>&amp;C&amp;"ＭＳ Ｐ明朝,標準"&amp;P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689D0-F21C-4F87-A638-D5CEA26EBC55}">
  <dimension ref="A1:AB45"/>
  <sheetViews>
    <sheetView view="pageBreakPreview" zoomScaleNormal="100" zoomScaleSheetLayoutView="100" zoomScalePageLayoutView="84" workbookViewId="0"/>
  </sheetViews>
  <sheetFormatPr defaultRowHeight="13.5"/>
  <cols>
    <col min="1" max="1" width="5.25" style="6" bestFit="1" customWidth="1"/>
    <col min="2" max="2" width="12.375" style="6" customWidth="1"/>
    <col min="3" max="3" width="2.875" style="6" customWidth="1"/>
    <col min="4" max="9" width="13.125" style="6" customWidth="1"/>
    <col min="10" max="10" width="12.625" style="6" customWidth="1"/>
    <col min="11" max="22" width="6.875" style="6" customWidth="1"/>
    <col min="23" max="23" width="9.625" style="6" bestFit="1" customWidth="1"/>
    <col min="24" max="16384" width="9" style="6"/>
  </cols>
  <sheetData>
    <row r="1" spans="1:28" s="31" customFormat="1" ht="18" customHeight="1">
      <c r="A1" s="39"/>
      <c r="B1" s="57" t="s">
        <v>292</v>
      </c>
      <c r="C1" s="57"/>
      <c r="J1" s="57"/>
    </row>
    <row r="2" spans="1:28" ht="12" customHeight="1">
      <c r="B2" s="23"/>
      <c r="C2" s="23"/>
      <c r="D2" s="7"/>
      <c r="E2" s="7"/>
      <c r="F2" s="7"/>
      <c r="G2" s="55"/>
      <c r="H2" s="7"/>
      <c r="I2" s="55"/>
      <c r="J2" s="7"/>
      <c r="K2" s="55"/>
      <c r="L2" s="55"/>
      <c r="M2" s="7"/>
      <c r="N2" s="7"/>
      <c r="O2" s="7"/>
      <c r="P2" s="7"/>
      <c r="Q2" s="7"/>
      <c r="R2" s="7"/>
      <c r="S2" s="55"/>
      <c r="T2" s="55" t="s">
        <v>291</v>
      </c>
      <c r="U2" s="7"/>
      <c r="V2" s="7"/>
    </row>
    <row r="3" spans="1:28" s="161" customFormat="1" ht="21" customHeight="1">
      <c r="B3" s="532" t="s">
        <v>290</v>
      </c>
      <c r="C3" s="532"/>
      <c r="D3" s="532"/>
      <c r="E3" s="486"/>
      <c r="F3" s="488" t="s">
        <v>334</v>
      </c>
      <c r="G3" s="494"/>
      <c r="H3" s="494" t="s">
        <v>340</v>
      </c>
      <c r="I3" s="495"/>
      <c r="J3" s="495" t="s">
        <v>343</v>
      </c>
      <c r="K3" s="495"/>
      <c r="L3" s="490"/>
      <c r="M3" s="490" t="s">
        <v>337</v>
      </c>
      <c r="N3" s="488"/>
      <c r="O3" s="488"/>
      <c r="P3" s="488"/>
      <c r="Q3" s="492" t="s">
        <v>344</v>
      </c>
      <c r="R3" s="492"/>
      <c r="S3" s="492"/>
      <c r="T3" s="514"/>
      <c r="U3" s="320"/>
      <c r="V3" s="320"/>
      <c r="W3" s="319"/>
      <c r="X3" s="319"/>
      <c r="Y3" s="319"/>
      <c r="Z3" s="319"/>
      <c r="AA3" s="319"/>
    </row>
    <row r="4" spans="1:28" s="161" customFormat="1" ht="21" customHeight="1">
      <c r="B4" s="533"/>
      <c r="C4" s="533"/>
      <c r="D4" s="533"/>
      <c r="E4" s="487"/>
      <c r="F4" s="179" t="s">
        <v>289</v>
      </c>
      <c r="G4" s="146" t="s">
        <v>288</v>
      </c>
      <c r="H4" s="405" t="s">
        <v>341</v>
      </c>
      <c r="I4" s="406" t="s">
        <v>342</v>
      </c>
      <c r="J4" s="404" t="s">
        <v>341</v>
      </c>
      <c r="K4" s="489" t="s">
        <v>342</v>
      </c>
      <c r="L4" s="478"/>
      <c r="M4" s="477" t="s">
        <v>289</v>
      </c>
      <c r="N4" s="478"/>
      <c r="O4" s="489" t="s">
        <v>288</v>
      </c>
      <c r="P4" s="478"/>
      <c r="Q4" s="493" t="s">
        <v>289</v>
      </c>
      <c r="R4" s="534"/>
      <c r="S4" s="493" t="s">
        <v>288</v>
      </c>
      <c r="T4" s="531"/>
      <c r="U4" s="320"/>
      <c r="V4" s="320"/>
      <c r="W4" s="319"/>
      <c r="X4" s="319"/>
      <c r="Y4" s="319"/>
      <c r="Z4" s="319"/>
      <c r="AA4" s="319"/>
    </row>
    <row r="5" spans="1:28" s="31" customFormat="1" ht="34.5" customHeight="1">
      <c r="B5" s="528" t="s">
        <v>287</v>
      </c>
      <c r="C5" s="528"/>
      <c r="D5" s="528"/>
      <c r="E5" s="529"/>
      <c r="F5" s="318">
        <v>743518</v>
      </c>
      <c r="G5" s="318">
        <v>162797</v>
      </c>
      <c r="H5" s="407">
        <v>744292</v>
      </c>
      <c r="I5" s="407">
        <v>162797</v>
      </c>
      <c r="J5" s="407">
        <v>767711</v>
      </c>
      <c r="K5" s="530">
        <v>162819</v>
      </c>
      <c r="L5" s="530"/>
      <c r="M5" s="530">
        <v>767684</v>
      </c>
      <c r="N5" s="530"/>
      <c r="O5" s="530">
        <v>177221</v>
      </c>
      <c r="P5" s="530"/>
      <c r="Q5" s="530">
        <f>Q6+Q14</f>
        <v>779648</v>
      </c>
      <c r="R5" s="530"/>
      <c r="S5" s="530">
        <f>S6+S14</f>
        <v>174707</v>
      </c>
      <c r="T5" s="530"/>
      <c r="U5" s="56"/>
      <c r="V5" s="56"/>
      <c r="W5" s="284"/>
      <c r="X5" s="284"/>
      <c r="Y5" s="284"/>
      <c r="Z5" s="284"/>
      <c r="AA5" s="284"/>
      <c r="AB5" s="284"/>
    </row>
    <row r="6" spans="1:28" s="31" customFormat="1" ht="29.25" customHeight="1">
      <c r="B6" s="524" t="s">
        <v>286</v>
      </c>
      <c r="C6" s="524"/>
      <c r="D6" s="525"/>
      <c r="E6" s="526"/>
      <c r="F6" s="317">
        <v>681071</v>
      </c>
      <c r="G6" s="284">
        <v>156194</v>
      </c>
      <c r="H6" s="317">
        <v>681845</v>
      </c>
      <c r="I6" s="317">
        <v>156194</v>
      </c>
      <c r="J6" s="317">
        <v>703582</v>
      </c>
      <c r="K6" s="527">
        <v>156216</v>
      </c>
      <c r="L6" s="527"/>
      <c r="M6" s="527">
        <v>695184</v>
      </c>
      <c r="N6" s="527"/>
      <c r="O6" s="527">
        <v>160686</v>
      </c>
      <c r="P6" s="527"/>
      <c r="Q6" s="527">
        <v>707921</v>
      </c>
      <c r="R6" s="527"/>
      <c r="S6" s="527">
        <v>160687</v>
      </c>
      <c r="T6" s="527"/>
      <c r="U6" s="56"/>
      <c r="V6" s="56"/>
      <c r="W6" s="317"/>
      <c r="X6" s="317"/>
      <c r="Y6" s="317"/>
      <c r="Z6" s="317"/>
      <c r="AA6" s="317"/>
      <c r="AB6" s="317"/>
    </row>
    <row r="7" spans="1:28" ht="25.5" customHeight="1">
      <c r="B7" s="7"/>
      <c r="C7" s="540" t="s">
        <v>285</v>
      </c>
      <c r="D7" s="540"/>
      <c r="E7" s="541"/>
      <c r="F7" s="145">
        <v>15825</v>
      </c>
      <c r="G7" s="47">
        <v>8386</v>
      </c>
      <c r="H7" s="408">
        <v>15825</v>
      </c>
      <c r="I7" s="408">
        <v>8386</v>
      </c>
      <c r="J7" s="408">
        <v>15825</v>
      </c>
      <c r="K7" s="520">
        <v>8386</v>
      </c>
      <c r="L7" s="520"/>
      <c r="M7" s="520">
        <v>15825</v>
      </c>
      <c r="N7" s="520"/>
      <c r="O7" s="520">
        <v>14177</v>
      </c>
      <c r="P7" s="520"/>
      <c r="Q7" s="519">
        <v>15825</v>
      </c>
      <c r="R7" s="519"/>
      <c r="S7" s="519">
        <v>14177</v>
      </c>
      <c r="T7" s="519"/>
      <c r="U7" s="7"/>
      <c r="V7" s="7"/>
      <c r="W7" s="145"/>
      <c r="X7" s="145"/>
      <c r="Y7" s="145"/>
      <c r="Z7" s="145"/>
      <c r="AA7" s="312"/>
      <c r="AB7" s="312"/>
    </row>
    <row r="8" spans="1:28" ht="25.5" customHeight="1">
      <c r="B8" s="7"/>
      <c r="C8" s="542" t="s">
        <v>284</v>
      </c>
      <c r="D8" s="542"/>
      <c r="E8" s="543"/>
      <c r="F8" s="316">
        <v>0</v>
      </c>
      <c r="G8" s="316">
        <v>0</v>
      </c>
      <c r="H8" s="409">
        <v>0</v>
      </c>
      <c r="I8" s="409">
        <v>0</v>
      </c>
      <c r="J8" s="409">
        <v>0</v>
      </c>
      <c r="K8" s="523">
        <v>0</v>
      </c>
      <c r="L8" s="523"/>
      <c r="M8" s="523">
        <v>0</v>
      </c>
      <c r="N8" s="523"/>
      <c r="O8" s="523">
        <v>0</v>
      </c>
      <c r="P8" s="523"/>
      <c r="Q8" s="522">
        <v>0</v>
      </c>
      <c r="R8" s="522"/>
      <c r="S8" s="522">
        <v>0</v>
      </c>
      <c r="T8" s="522"/>
      <c r="U8" s="7"/>
      <c r="V8" s="7"/>
      <c r="W8" s="316"/>
      <c r="X8" s="316"/>
      <c r="Y8" s="316"/>
      <c r="Z8" s="316"/>
      <c r="AA8" s="316"/>
      <c r="AB8" s="315"/>
    </row>
    <row r="9" spans="1:28" ht="27" customHeight="1">
      <c r="B9" s="7"/>
      <c r="C9" s="542" t="s">
        <v>283</v>
      </c>
      <c r="D9" s="542"/>
      <c r="E9" s="543"/>
      <c r="F9" s="145">
        <v>665246</v>
      </c>
      <c r="G9" s="47">
        <v>147808</v>
      </c>
      <c r="H9" s="408">
        <v>666020</v>
      </c>
      <c r="I9" s="408">
        <v>147808</v>
      </c>
      <c r="J9" s="408">
        <v>687757</v>
      </c>
      <c r="K9" s="520">
        <v>147830</v>
      </c>
      <c r="L9" s="520"/>
      <c r="M9" s="520">
        <v>679359</v>
      </c>
      <c r="N9" s="520"/>
      <c r="O9" s="520">
        <v>146509</v>
      </c>
      <c r="P9" s="520"/>
      <c r="Q9" s="519">
        <v>692096</v>
      </c>
      <c r="R9" s="519"/>
      <c r="S9" s="519">
        <v>146510</v>
      </c>
      <c r="T9" s="519"/>
      <c r="U9" s="7"/>
      <c r="V9" s="7"/>
      <c r="W9" s="145"/>
      <c r="X9" s="145"/>
      <c r="Y9" s="145"/>
      <c r="Z9" s="145"/>
      <c r="AA9" s="312"/>
      <c r="AB9" s="312"/>
    </row>
    <row r="10" spans="1:28" ht="25.5" customHeight="1">
      <c r="B10" s="7"/>
      <c r="C10" s="7"/>
      <c r="D10" s="542" t="s">
        <v>282</v>
      </c>
      <c r="E10" s="543"/>
      <c r="F10" s="145">
        <v>283417</v>
      </c>
      <c r="G10" s="47">
        <v>91658</v>
      </c>
      <c r="H10" s="408">
        <v>283417</v>
      </c>
      <c r="I10" s="408">
        <v>91658</v>
      </c>
      <c r="J10" s="408">
        <v>295112</v>
      </c>
      <c r="K10" s="520">
        <v>91658</v>
      </c>
      <c r="L10" s="520"/>
      <c r="M10" s="520">
        <v>295112</v>
      </c>
      <c r="N10" s="520"/>
      <c r="O10" s="520">
        <v>91658</v>
      </c>
      <c r="P10" s="520"/>
      <c r="Q10" s="519">
        <f>176710+118402</f>
        <v>295112</v>
      </c>
      <c r="R10" s="519"/>
      <c r="S10" s="519">
        <v>91658</v>
      </c>
      <c r="T10" s="519"/>
      <c r="U10" s="7"/>
      <c r="V10" s="7"/>
      <c r="W10" s="145"/>
      <c r="X10" s="145"/>
      <c r="Y10" s="145"/>
      <c r="Z10" s="145"/>
      <c r="AA10" s="312"/>
      <c r="AB10" s="312"/>
    </row>
    <row r="11" spans="1:28" ht="25.5" customHeight="1">
      <c r="B11" s="7"/>
      <c r="C11" s="7"/>
      <c r="D11" s="542" t="s">
        <v>281</v>
      </c>
      <c r="E11" s="543"/>
      <c r="F11" s="145">
        <v>9601</v>
      </c>
      <c r="G11" s="47">
        <v>7287</v>
      </c>
      <c r="H11" s="408">
        <v>9601</v>
      </c>
      <c r="I11" s="408">
        <v>7287</v>
      </c>
      <c r="J11" s="408">
        <v>9601</v>
      </c>
      <c r="K11" s="520">
        <v>7287</v>
      </c>
      <c r="L11" s="520"/>
      <c r="M11" s="520">
        <v>9601</v>
      </c>
      <c r="N11" s="520"/>
      <c r="O11" s="520">
        <v>7287</v>
      </c>
      <c r="P11" s="520"/>
      <c r="Q11" s="519">
        <v>9601</v>
      </c>
      <c r="R11" s="519"/>
      <c r="S11" s="519">
        <v>7287</v>
      </c>
      <c r="T11" s="519"/>
      <c r="U11" s="7"/>
      <c r="V11" s="7"/>
      <c r="W11" s="145"/>
      <c r="X11" s="145"/>
      <c r="Y11" s="145"/>
      <c r="Z11" s="145"/>
      <c r="AA11" s="312"/>
      <c r="AB11" s="312"/>
    </row>
    <row r="12" spans="1:28" ht="25.5" customHeight="1">
      <c r="B12" s="7"/>
      <c r="C12" s="7"/>
      <c r="D12" s="542" t="s">
        <v>280</v>
      </c>
      <c r="E12" s="543"/>
      <c r="F12" s="145">
        <v>218500</v>
      </c>
      <c r="G12" s="47">
        <v>452</v>
      </c>
      <c r="H12" s="408">
        <v>219253</v>
      </c>
      <c r="I12" s="408">
        <v>452</v>
      </c>
      <c r="J12" s="408">
        <v>229262</v>
      </c>
      <c r="K12" s="520">
        <v>474</v>
      </c>
      <c r="L12" s="520"/>
      <c r="M12" s="520">
        <v>229262</v>
      </c>
      <c r="N12" s="520"/>
      <c r="O12" s="520">
        <v>480</v>
      </c>
      <c r="P12" s="520"/>
      <c r="Q12" s="519">
        <v>240999</v>
      </c>
      <c r="R12" s="519"/>
      <c r="S12" s="519">
        <v>481</v>
      </c>
      <c r="T12" s="519"/>
      <c r="U12" s="7"/>
      <c r="V12" s="7"/>
      <c r="W12" s="145"/>
      <c r="X12" s="145"/>
      <c r="Y12" s="145"/>
      <c r="Z12" s="145"/>
      <c r="AA12" s="312"/>
      <c r="AB12" s="312"/>
    </row>
    <row r="13" spans="1:28" ht="25.5" customHeight="1">
      <c r="B13" s="314"/>
      <c r="C13" s="314"/>
      <c r="D13" s="548" t="s">
        <v>279</v>
      </c>
      <c r="E13" s="549"/>
      <c r="F13" s="313">
        <v>153728</v>
      </c>
      <c r="G13" s="158">
        <v>48411</v>
      </c>
      <c r="H13" s="411">
        <v>153749</v>
      </c>
      <c r="I13" s="411">
        <v>48411</v>
      </c>
      <c r="J13" s="411">
        <v>153782</v>
      </c>
      <c r="K13" s="521">
        <v>48411</v>
      </c>
      <c r="L13" s="521"/>
      <c r="M13" s="521">
        <v>145384</v>
      </c>
      <c r="N13" s="521"/>
      <c r="O13" s="521">
        <v>47084</v>
      </c>
      <c r="P13" s="521"/>
      <c r="Q13" s="518">
        <v>146384</v>
      </c>
      <c r="R13" s="518"/>
      <c r="S13" s="518">
        <v>47084</v>
      </c>
      <c r="T13" s="518"/>
      <c r="U13" s="7"/>
      <c r="V13" s="7"/>
      <c r="W13" s="145"/>
      <c r="X13" s="145"/>
      <c r="Y13" s="145"/>
      <c r="Z13" s="145"/>
      <c r="AA13" s="312"/>
      <c r="AB13" s="312"/>
    </row>
    <row r="14" spans="1:28" s="31" customFormat="1" ht="29.25" customHeight="1">
      <c r="B14" s="550" t="s">
        <v>278</v>
      </c>
      <c r="C14" s="550"/>
      <c r="D14" s="551"/>
      <c r="E14" s="552"/>
      <c r="F14" s="311">
        <v>62447</v>
      </c>
      <c r="G14" s="311">
        <v>6603</v>
      </c>
      <c r="H14" s="410">
        <v>62447</v>
      </c>
      <c r="I14" s="410">
        <v>6603</v>
      </c>
      <c r="J14" s="410">
        <v>64129</v>
      </c>
      <c r="K14" s="517">
        <v>6603</v>
      </c>
      <c r="L14" s="517"/>
      <c r="M14" s="517">
        <v>72501</v>
      </c>
      <c r="N14" s="517"/>
      <c r="O14" s="517">
        <v>16535</v>
      </c>
      <c r="P14" s="517"/>
      <c r="Q14" s="517">
        <v>71727</v>
      </c>
      <c r="R14" s="517"/>
      <c r="S14" s="517">
        <v>14020</v>
      </c>
      <c r="T14" s="517"/>
      <c r="U14" s="56"/>
      <c r="V14" s="56"/>
      <c r="W14" s="284"/>
      <c r="X14" s="284"/>
      <c r="Y14" s="284"/>
      <c r="Z14" s="284"/>
      <c r="AA14" s="284"/>
      <c r="AB14" s="284"/>
    </row>
    <row r="15" spans="1:28" ht="13.5" customHeight="1">
      <c r="B15" s="7" t="s">
        <v>8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310"/>
      <c r="X15" s="310"/>
      <c r="Y15" s="310"/>
    </row>
    <row r="16" spans="1:28" ht="18" customHeight="1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2:28" ht="18" customHeight="1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2:28" ht="18" customHeigh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2:28" ht="18" customHeight="1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2:28" ht="18" customHeight="1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2:28" ht="18" customHeigh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2:28" ht="18" customHeight="1">
      <c r="B22" s="308" t="s">
        <v>277</v>
      </c>
      <c r="C22" s="308"/>
      <c r="J22" s="57" t="s">
        <v>276</v>
      </c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309"/>
      <c r="X22" s="309"/>
      <c r="Y22" s="309"/>
      <c r="Z22" s="309"/>
      <c r="AA22" s="309"/>
    </row>
    <row r="23" spans="2:28" ht="12" customHeight="1">
      <c r="D23" s="308"/>
      <c r="E23" s="308"/>
      <c r="F23" s="308"/>
      <c r="G23" s="308"/>
      <c r="H23" s="308"/>
      <c r="I23" s="22" t="s">
        <v>22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55" t="s">
        <v>345</v>
      </c>
      <c r="AA23" s="307"/>
    </row>
    <row r="24" spans="2:28" ht="21" customHeight="1">
      <c r="B24" s="503" t="s">
        <v>273</v>
      </c>
      <c r="C24" s="506"/>
      <c r="D24" s="503" t="s">
        <v>272</v>
      </c>
      <c r="E24" s="506"/>
      <c r="F24" s="505" t="s">
        <v>275</v>
      </c>
      <c r="G24" s="506"/>
      <c r="H24" s="503" t="s">
        <v>274</v>
      </c>
      <c r="I24" s="503"/>
      <c r="J24" s="510" t="s">
        <v>273</v>
      </c>
      <c r="K24" s="513" t="s">
        <v>272</v>
      </c>
      <c r="L24" s="515"/>
      <c r="M24" s="515"/>
      <c r="N24" s="516"/>
      <c r="O24" s="513" t="s">
        <v>271</v>
      </c>
      <c r="P24" s="515"/>
      <c r="Q24" s="515"/>
      <c r="R24" s="516"/>
      <c r="S24" s="513" t="s">
        <v>270</v>
      </c>
      <c r="T24" s="515"/>
      <c r="U24" s="515"/>
      <c r="V24" s="515"/>
      <c r="W24" s="432"/>
      <c r="X24" s="433"/>
      <c r="Y24" s="433"/>
      <c r="Z24" s="433"/>
      <c r="AA24" s="433"/>
      <c r="AB24" s="434"/>
    </row>
    <row r="25" spans="2:28" ht="21" customHeight="1">
      <c r="B25" s="544"/>
      <c r="C25" s="545"/>
      <c r="D25" s="504"/>
      <c r="E25" s="508"/>
      <c r="F25" s="507"/>
      <c r="G25" s="508"/>
      <c r="H25" s="504"/>
      <c r="I25" s="504"/>
      <c r="J25" s="511"/>
      <c r="K25" s="513" t="s">
        <v>269</v>
      </c>
      <c r="L25" s="516"/>
      <c r="M25" s="509" t="s">
        <v>268</v>
      </c>
      <c r="N25" s="509"/>
      <c r="O25" s="509" t="s">
        <v>269</v>
      </c>
      <c r="P25" s="509"/>
      <c r="Q25" s="509" t="s">
        <v>268</v>
      </c>
      <c r="R25" s="509"/>
      <c r="S25" s="509" t="s">
        <v>269</v>
      </c>
      <c r="T25" s="509"/>
      <c r="U25" s="509" t="s">
        <v>268</v>
      </c>
      <c r="V25" s="513"/>
      <c r="W25" s="435"/>
      <c r="X25" s="433"/>
      <c r="Y25" s="433"/>
      <c r="Z25" s="433"/>
      <c r="AA25" s="433"/>
      <c r="AB25" s="434"/>
    </row>
    <row r="26" spans="2:28" ht="21" customHeight="1">
      <c r="B26" s="504"/>
      <c r="C26" s="508"/>
      <c r="D26" s="306" t="s">
        <v>269</v>
      </c>
      <c r="E26" s="305" t="s">
        <v>268</v>
      </c>
      <c r="F26" s="304" t="s">
        <v>269</v>
      </c>
      <c r="G26" s="304" t="s">
        <v>268</v>
      </c>
      <c r="H26" s="304" t="s">
        <v>269</v>
      </c>
      <c r="I26" s="304" t="s">
        <v>268</v>
      </c>
      <c r="J26" s="512"/>
      <c r="K26" s="303" t="s">
        <v>267</v>
      </c>
      <c r="L26" s="303" t="s">
        <v>266</v>
      </c>
      <c r="M26" s="303" t="s">
        <v>267</v>
      </c>
      <c r="N26" s="303" t="s">
        <v>266</v>
      </c>
      <c r="O26" s="303" t="s">
        <v>267</v>
      </c>
      <c r="P26" s="303" t="s">
        <v>266</v>
      </c>
      <c r="Q26" s="303" t="s">
        <v>267</v>
      </c>
      <c r="R26" s="303" t="s">
        <v>266</v>
      </c>
      <c r="S26" s="303" t="s">
        <v>267</v>
      </c>
      <c r="T26" s="303" t="s">
        <v>266</v>
      </c>
      <c r="U26" s="303" t="s">
        <v>267</v>
      </c>
      <c r="V26" s="302" t="s">
        <v>266</v>
      </c>
      <c r="W26" s="435"/>
      <c r="X26" s="434"/>
      <c r="Y26" s="434"/>
      <c r="Z26" s="434"/>
      <c r="AA26" s="434"/>
      <c r="AB26" s="434"/>
    </row>
    <row r="27" spans="2:28" ht="26.25" customHeight="1">
      <c r="B27" s="546" t="s">
        <v>331</v>
      </c>
      <c r="C27" s="547"/>
      <c r="D27" s="300">
        <v>61018269</v>
      </c>
      <c r="E27" s="286">
        <v>57332902</v>
      </c>
      <c r="F27" s="47">
        <v>42676338</v>
      </c>
      <c r="G27" s="47">
        <v>40586525</v>
      </c>
      <c r="H27" s="47">
        <v>18341931</v>
      </c>
      <c r="I27" s="47">
        <v>16746376</v>
      </c>
      <c r="J27" s="301" t="s">
        <v>331</v>
      </c>
      <c r="K27" s="298">
        <f>(D27/D38-1)*100</f>
        <v>11.015662385498427</v>
      </c>
      <c r="L27" s="295">
        <f>(D27/$D$27)*100</f>
        <v>100</v>
      </c>
      <c r="M27" s="297">
        <f>(E27/E38-1)*100</f>
        <v>10.167787635541735</v>
      </c>
      <c r="N27" s="295">
        <f>(E27/$E$27)*100</f>
        <v>100</v>
      </c>
      <c r="O27" s="297">
        <f>(F27/F38-1)*100</f>
        <v>32.997422657762087</v>
      </c>
      <c r="P27" s="295">
        <f>(F27/$F$27)*100</f>
        <v>100</v>
      </c>
      <c r="Q27" s="297">
        <f>(G27/G38-1)*100</f>
        <v>32.076496769771403</v>
      </c>
      <c r="R27" s="295">
        <f>(G27/$G$27)*100</f>
        <v>100</v>
      </c>
      <c r="S27" s="296">
        <f>(H27/H38-1)*100</f>
        <v>-19.818668506650528</v>
      </c>
      <c r="T27" s="295">
        <f>(H27/$H$27)*100</f>
        <v>100</v>
      </c>
      <c r="U27" s="295">
        <f>(I27/I38-1)*100</f>
        <v>-21.422342843522014</v>
      </c>
      <c r="V27" s="295">
        <f>(I27/$I$27)*100</f>
        <v>100</v>
      </c>
      <c r="W27" s="435"/>
      <c r="X27" s="434"/>
      <c r="Y27" s="434"/>
      <c r="Z27" s="434"/>
      <c r="AA27" s="434"/>
      <c r="AB27" s="434"/>
    </row>
    <row r="28" spans="2:28" ht="26.25" customHeight="1">
      <c r="B28" s="536" t="s">
        <v>326</v>
      </c>
      <c r="C28" s="537"/>
      <c r="D28" s="300">
        <v>58679255</v>
      </c>
      <c r="E28" s="286">
        <v>54660014</v>
      </c>
      <c r="F28" s="47">
        <v>39406589</v>
      </c>
      <c r="G28" s="47">
        <v>36555461</v>
      </c>
      <c r="H28" s="47">
        <v>19272666</v>
      </c>
      <c r="I28" s="47">
        <v>18104553</v>
      </c>
      <c r="J28" s="301" t="s">
        <v>326</v>
      </c>
      <c r="K28" s="298">
        <f>(D28/D27-1)*100</f>
        <v>-3.833301138057521</v>
      </c>
      <c r="L28" s="295">
        <f>(D28/$D$27)*100</f>
        <v>96.166698861942479</v>
      </c>
      <c r="M28" s="297">
        <f>(E28/E27-1)*100</f>
        <v>-4.6620490272758168</v>
      </c>
      <c r="N28" s="295">
        <f>(E28/$E$27)*100</f>
        <v>95.337950972724187</v>
      </c>
      <c r="O28" s="297">
        <f>(F28/F27-1)*100</f>
        <v>-7.6617375183409608</v>
      </c>
      <c r="P28" s="295">
        <f>(F28/$F$27)*100</f>
        <v>92.338262481659044</v>
      </c>
      <c r="Q28" s="297">
        <f>(G28/G27-1)*100</f>
        <v>-9.9320254690442251</v>
      </c>
      <c r="R28" s="295">
        <f>(G28/$G$27)*100</f>
        <v>90.06797453095578</v>
      </c>
      <c r="S28" s="296">
        <f>(H28/H27-1)*100</f>
        <v>5.0743566748779001</v>
      </c>
      <c r="T28" s="295">
        <f>(H28/$H$27)*100</f>
        <v>105.0743566748779</v>
      </c>
      <c r="U28" s="295">
        <f>(I28/I27-1)*100</f>
        <v>8.110274127369399</v>
      </c>
      <c r="V28" s="295">
        <f>(I28/$I$27)*100</f>
        <v>108.11027412736939</v>
      </c>
      <c r="W28" s="434"/>
      <c r="X28" s="434"/>
      <c r="Y28" s="434"/>
      <c r="Z28" s="434"/>
      <c r="AA28" s="434"/>
      <c r="AB28" s="434"/>
    </row>
    <row r="29" spans="2:28" ht="26.25" customHeight="1">
      <c r="B29" s="536" t="s">
        <v>327</v>
      </c>
      <c r="C29" s="537"/>
      <c r="D29" s="300">
        <v>61748594</v>
      </c>
      <c r="E29" s="286">
        <v>57100256</v>
      </c>
      <c r="F29" s="47">
        <v>43138902</v>
      </c>
      <c r="G29" s="47">
        <v>39643633</v>
      </c>
      <c r="H29" s="47">
        <v>18609692</v>
      </c>
      <c r="I29" s="47">
        <v>17456623</v>
      </c>
      <c r="J29" s="301" t="s">
        <v>327</v>
      </c>
      <c r="K29" s="298">
        <f>(D29/D28-1)*100</f>
        <v>5.2307054682272369</v>
      </c>
      <c r="L29" s="295">
        <f>(D29/$D$27)*100</f>
        <v>101.19689563792771</v>
      </c>
      <c r="M29" s="297">
        <f>(E29/E28-1)*100</f>
        <v>4.4644006128501834</v>
      </c>
      <c r="N29" s="295">
        <f>(E29/$E$27)*100</f>
        <v>99.594219040229291</v>
      </c>
      <c r="O29" s="297">
        <f>(F29/F28-1)*100</f>
        <v>9.4712917172303346</v>
      </c>
      <c r="P29" s="295">
        <f>(F29/$F$27)*100</f>
        <v>101.08388868791882</v>
      </c>
      <c r="Q29" s="297">
        <f>(G29/G28-1)*100</f>
        <v>8.4479087816728757</v>
      </c>
      <c r="R29" s="295">
        <f>(G29/$G$27)*100</f>
        <v>97.676834860831278</v>
      </c>
      <c r="S29" s="296">
        <f>(H29/H28-1)*100</f>
        <v>-3.4399703704718343</v>
      </c>
      <c r="T29" s="295">
        <f>(H29/$H$27)*100</f>
        <v>101.45982993829821</v>
      </c>
      <c r="U29" s="295">
        <f>(I29/I28-1)*100</f>
        <v>-3.5788235147258263</v>
      </c>
      <c r="V29" s="295">
        <f>(I29/$I$27)*100</f>
        <v>104.24119821506457</v>
      </c>
    </row>
    <row r="30" spans="2:28" ht="26.25" customHeight="1">
      <c r="B30" s="536" t="s">
        <v>328</v>
      </c>
      <c r="C30" s="537"/>
      <c r="D30" s="300">
        <v>64464251</v>
      </c>
      <c r="E30" s="286">
        <v>60766221</v>
      </c>
      <c r="F30" s="47">
        <v>45842832</v>
      </c>
      <c r="G30" s="47">
        <v>43143696</v>
      </c>
      <c r="H30" s="47">
        <v>18621419</v>
      </c>
      <c r="I30" s="47">
        <v>17622525</v>
      </c>
      <c r="J30" s="299" t="s">
        <v>328</v>
      </c>
      <c r="K30" s="298">
        <f>(D30/D29-1)*100</f>
        <v>4.3979252385892398</v>
      </c>
      <c r="L30" s="295">
        <f>(D30/$D$27)*100</f>
        <v>105.64745945185696</v>
      </c>
      <c r="M30" s="297">
        <f>(E30/E29-1)*100</f>
        <v>6.4202251562584856</v>
      </c>
      <c r="N30" s="295">
        <f>(E30/$E$27)*100</f>
        <v>105.98839214522928</v>
      </c>
      <c r="O30" s="297">
        <f>(F30/F29-1)*100</f>
        <v>6.2679620357513954</v>
      </c>
      <c r="P30" s="295">
        <f>(F30/$F$27)*100</f>
        <v>107.41978845513877</v>
      </c>
      <c r="Q30" s="297">
        <f>(G30/G29-1)*100</f>
        <v>8.8288149574989649</v>
      </c>
      <c r="R30" s="295">
        <f>(G30/$G$27)*100</f>
        <v>106.30054186703592</v>
      </c>
      <c r="S30" s="296">
        <f>(H30/H29-1)*100</f>
        <v>6.3015551251455193E-2</v>
      </c>
      <c r="T30" s="295">
        <f>(H30/$H$27)*100</f>
        <v>101.52376540943263</v>
      </c>
      <c r="U30" s="295">
        <f>(I30/I29-1)*100</f>
        <v>0.95036708990048346</v>
      </c>
      <c r="V30" s="295">
        <f>(I30/$I$27)*100</f>
        <v>105.23187225701847</v>
      </c>
    </row>
    <row r="31" spans="2:28" ht="26.25" customHeight="1">
      <c r="B31" s="538" t="s">
        <v>329</v>
      </c>
      <c r="C31" s="539"/>
      <c r="D31" s="294">
        <v>61069585</v>
      </c>
      <c r="E31" s="293">
        <v>56688164</v>
      </c>
      <c r="F31" s="292">
        <v>42610617</v>
      </c>
      <c r="G31" s="292">
        <v>39142830</v>
      </c>
      <c r="H31" s="292">
        <v>18458968</v>
      </c>
      <c r="I31" s="292">
        <v>17545333</v>
      </c>
      <c r="J31" s="291" t="s">
        <v>329</v>
      </c>
      <c r="K31" s="290">
        <f>(D31/D30-1)*100</f>
        <v>-5.2659667138613031</v>
      </c>
      <c r="L31" s="288">
        <f>(D31/$D$27)*100</f>
        <v>100.08409940308205</v>
      </c>
      <c r="M31" s="288">
        <f>(E31/E30-1)*100</f>
        <v>-6.7110590931761305</v>
      </c>
      <c r="N31" s="288">
        <f>(E31/$E$27)*100</f>
        <v>98.875448516455705</v>
      </c>
      <c r="O31" s="288">
        <f>(F31/F30-1)*100</f>
        <v>-7.0506442533916802</v>
      </c>
      <c r="P31" s="288">
        <f>(F31/$F$27)*100</f>
        <v>99.846001313421027</v>
      </c>
      <c r="Q31" s="288">
        <f>(G31/G30-1)*100</f>
        <v>-9.2733501552579085</v>
      </c>
      <c r="R31" s="288">
        <f>(G31/$G$27)*100</f>
        <v>96.442920402769147</v>
      </c>
      <c r="S31" s="289">
        <f>(H31/H30-1)*100</f>
        <v>-0.87238786689671777</v>
      </c>
      <c r="T31" s="288">
        <f>(H31/$H$27)*100</f>
        <v>100.63808439798404</v>
      </c>
      <c r="U31" s="288">
        <f>(I31/I30-1)*100</f>
        <v>-0.43803030496480932</v>
      </c>
      <c r="V31" s="288">
        <f>(I31/$I$27)*100</f>
        <v>104.77092476605088</v>
      </c>
    </row>
    <row r="32" spans="2:28" ht="13.5" customHeight="1">
      <c r="B32" s="287" t="s">
        <v>264</v>
      </c>
      <c r="C32" s="287"/>
      <c r="D32" s="287"/>
      <c r="E32" s="287"/>
      <c r="F32" s="28"/>
      <c r="G32" s="28"/>
      <c r="H32" s="28"/>
      <c r="I32" s="28"/>
      <c r="J32" s="7" t="s">
        <v>264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2:22" ht="13.5" customHeight="1">
      <c r="B33" s="287" t="s">
        <v>263</v>
      </c>
      <c r="C33" s="287"/>
      <c r="D33" s="287"/>
      <c r="E33" s="287"/>
      <c r="F33" s="287"/>
      <c r="G33" s="287"/>
      <c r="H33" s="287"/>
      <c r="I33" s="287"/>
      <c r="J33" s="7" t="s">
        <v>262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2:22" ht="13.5" customHeight="1">
      <c r="B34" s="7" t="s">
        <v>261</v>
      </c>
      <c r="C34" s="7"/>
      <c r="D34" s="7"/>
      <c r="E34" s="7"/>
      <c r="F34" s="7"/>
      <c r="G34" s="7"/>
      <c r="H34" s="7"/>
      <c r="I34" s="7"/>
      <c r="J34" s="7" t="s">
        <v>261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2:22" ht="13.5" customHeight="1">
      <c r="B35" s="7" t="s">
        <v>260</v>
      </c>
      <c r="C35" s="7"/>
      <c r="D35" s="7"/>
      <c r="E35" s="7"/>
      <c r="F35" s="7"/>
      <c r="G35" s="7"/>
      <c r="H35" s="7"/>
      <c r="I35" s="7"/>
      <c r="J35" s="7" t="s">
        <v>259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2:22" ht="8.25" customHeight="1"/>
    <row r="38" spans="2:22">
      <c r="B38" s="535" t="s">
        <v>265</v>
      </c>
      <c r="C38" s="535"/>
      <c r="D38" s="418">
        <v>54963658</v>
      </c>
      <c r="E38" s="418">
        <v>52041439</v>
      </c>
      <c r="F38" s="419">
        <v>32088094</v>
      </c>
      <c r="G38" s="419">
        <v>30729559</v>
      </c>
      <c r="H38" s="419">
        <v>22875563</v>
      </c>
      <c r="I38" s="419">
        <v>21311880</v>
      </c>
    </row>
    <row r="41" spans="2:22">
      <c r="D41" s="286"/>
      <c r="E41" s="286"/>
      <c r="F41" s="47"/>
      <c r="G41" s="47"/>
      <c r="H41" s="47"/>
      <c r="I41" s="47"/>
    </row>
    <row r="42" spans="2:22">
      <c r="D42" s="286"/>
      <c r="E42" s="286"/>
      <c r="F42" s="47"/>
      <c r="G42" s="47"/>
      <c r="H42" s="47"/>
      <c r="I42" s="47"/>
    </row>
    <row r="43" spans="2:22">
      <c r="D43" s="286"/>
      <c r="E43" s="286"/>
      <c r="F43" s="47"/>
      <c r="G43" s="47"/>
      <c r="H43" s="47"/>
      <c r="I43" s="47"/>
    </row>
    <row r="44" spans="2:22">
      <c r="D44" s="286"/>
      <c r="E44" s="286"/>
      <c r="F44" s="47"/>
      <c r="G44" s="47"/>
      <c r="H44" s="47"/>
      <c r="I44" s="47"/>
    </row>
    <row r="45" spans="2:22">
      <c r="D45" s="285"/>
      <c r="E45" s="285"/>
      <c r="F45" s="284"/>
      <c r="G45" s="284"/>
      <c r="H45" s="284"/>
      <c r="I45" s="284"/>
    </row>
  </sheetData>
  <mergeCells count="91">
    <mergeCell ref="B38:C38"/>
    <mergeCell ref="B29:C29"/>
    <mergeCell ref="B30:C30"/>
    <mergeCell ref="B31:C31"/>
    <mergeCell ref="C7:E7"/>
    <mergeCell ref="C8:E8"/>
    <mergeCell ref="C9:E9"/>
    <mergeCell ref="B24:C26"/>
    <mergeCell ref="B27:C27"/>
    <mergeCell ref="D11:E11"/>
    <mergeCell ref="D13:E13"/>
    <mergeCell ref="B28:C28"/>
    <mergeCell ref="D10:E10"/>
    <mergeCell ref="B14:E14"/>
    <mergeCell ref="D12:E12"/>
    <mergeCell ref="B3:E4"/>
    <mergeCell ref="K4:L4"/>
    <mergeCell ref="M4:N4"/>
    <mergeCell ref="O4:P4"/>
    <mergeCell ref="Q4:R4"/>
    <mergeCell ref="F3:G3"/>
    <mergeCell ref="O6:P6"/>
    <mergeCell ref="Q6:R6"/>
    <mergeCell ref="S4:T4"/>
    <mergeCell ref="J3:L3"/>
    <mergeCell ref="H3:I3"/>
    <mergeCell ref="S6:T6"/>
    <mergeCell ref="S5:T5"/>
    <mergeCell ref="B5:E5"/>
    <mergeCell ref="K5:L5"/>
    <mergeCell ref="M5:N5"/>
    <mergeCell ref="O5:P5"/>
    <mergeCell ref="Q5:R5"/>
    <mergeCell ref="B6:E6"/>
    <mergeCell ref="K6:L6"/>
    <mergeCell ref="M6:N6"/>
    <mergeCell ref="K7:L7"/>
    <mergeCell ref="M7:N7"/>
    <mergeCell ref="S8:T8"/>
    <mergeCell ref="O7:P7"/>
    <mergeCell ref="Q7:R7"/>
    <mergeCell ref="S7:T7"/>
    <mergeCell ref="K8:L8"/>
    <mergeCell ref="M8:N8"/>
    <mergeCell ref="O8:P8"/>
    <mergeCell ref="Q8:R8"/>
    <mergeCell ref="K9:L9"/>
    <mergeCell ref="M9:N9"/>
    <mergeCell ref="O9:P9"/>
    <mergeCell ref="Q9:R9"/>
    <mergeCell ref="K10:L10"/>
    <mergeCell ref="M10:N10"/>
    <mergeCell ref="O10:P10"/>
    <mergeCell ref="Q10:R10"/>
    <mergeCell ref="K14:L14"/>
    <mergeCell ref="M14:N14"/>
    <mergeCell ref="O14:P14"/>
    <mergeCell ref="Q14:R14"/>
    <mergeCell ref="K11:L11"/>
    <mergeCell ref="M11:N11"/>
    <mergeCell ref="O11:P11"/>
    <mergeCell ref="Q11:R11"/>
    <mergeCell ref="K13:L13"/>
    <mergeCell ref="M13:N13"/>
    <mergeCell ref="O13:P13"/>
    <mergeCell ref="Q13:R13"/>
    <mergeCell ref="K12:L12"/>
    <mergeCell ref="M12:N12"/>
    <mergeCell ref="O12:P12"/>
    <mergeCell ref="Q12:R12"/>
    <mergeCell ref="S25:T25"/>
    <mergeCell ref="U25:V25"/>
    <mergeCell ref="Q3:T3"/>
    <mergeCell ref="M3:P3"/>
    <mergeCell ref="K24:N24"/>
    <mergeCell ref="O24:R24"/>
    <mergeCell ref="S24:V24"/>
    <mergeCell ref="K25:L25"/>
    <mergeCell ref="M25:N25"/>
    <mergeCell ref="S14:T14"/>
    <mergeCell ref="Q25:R25"/>
    <mergeCell ref="S13:T13"/>
    <mergeCell ref="S12:T12"/>
    <mergeCell ref="S11:T11"/>
    <mergeCell ref="S10:T10"/>
    <mergeCell ref="S9:T9"/>
    <mergeCell ref="H24:I25"/>
    <mergeCell ref="F24:G25"/>
    <mergeCell ref="D24:E25"/>
    <mergeCell ref="O25:P25"/>
    <mergeCell ref="J24:J26"/>
  </mergeCells>
  <phoneticPr fontId="2"/>
  <pageMargins left="0.70866141732283472" right="0.70866141732283472" top="0.74803149606299213" bottom="0.74803149606299213" header="0.31496062992125984" footer="0.51181102362204722"/>
  <pageSetup paperSize="9" scale="94" firstPageNumber="76" fitToWidth="0" orientation="portrait" useFirstPageNumber="1" r:id="rId1"/>
  <headerFooter differentOddEven="1" scaleWithDoc="0" alignWithMargins="0">
    <oddHeader xml:space="preserve">&amp;R&amp;"ＭＳ Ｐ明朝,斜体"&amp;10
</oddHeader>
    <oddFooter>&amp;C&amp;"ＭＳ Ｐ明朝,標準"&amp;P</oddFooter>
    <evenFooter>&amp;C&amp;"ＭＳ Ｐ明朝,標準"&amp;P</evenFooter>
  </headerFooter>
  <colBreaks count="1" manualBreakCount="1">
    <brk id="9" max="3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422D6-2C58-4EA1-A11E-84B5BAC1676C}">
  <sheetPr>
    <pageSetUpPr fitToPage="1"/>
  </sheetPr>
  <dimension ref="A1:L53"/>
  <sheetViews>
    <sheetView view="pageBreakPreview" zoomScaleNormal="100" zoomScaleSheetLayoutView="100" workbookViewId="0">
      <selection activeCell="R28" sqref="R28"/>
    </sheetView>
  </sheetViews>
  <sheetFormatPr defaultRowHeight="13.5"/>
  <cols>
    <col min="1" max="1" width="5.25" style="6" bestFit="1" customWidth="1"/>
    <col min="2" max="8" width="8.875" style="6" customWidth="1"/>
    <col min="9" max="10" width="12.5" style="6" customWidth="1"/>
    <col min="11" max="16384" width="9" style="6"/>
  </cols>
  <sheetData>
    <row r="1" spans="1:12" s="57" customFormat="1" ht="18" customHeight="1">
      <c r="A1" s="39"/>
      <c r="B1" s="24" t="s">
        <v>321</v>
      </c>
      <c r="C1" s="24"/>
      <c r="D1" s="24"/>
      <c r="E1" s="24"/>
      <c r="F1" s="24"/>
      <c r="G1" s="24"/>
      <c r="H1" s="24"/>
      <c r="I1" s="24"/>
      <c r="J1" s="24"/>
    </row>
    <row r="2" spans="1:12" ht="12" customHeight="1">
      <c r="B2" s="23"/>
      <c r="C2" s="28"/>
      <c r="D2" s="28"/>
      <c r="E2" s="28"/>
      <c r="F2" s="28"/>
      <c r="G2" s="28"/>
      <c r="H2" s="28"/>
      <c r="I2" s="28"/>
      <c r="J2" s="334" t="s">
        <v>320</v>
      </c>
    </row>
    <row r="3" spans="1:12" ht="21" customHeight="1">
      <c r="B3" s="510" t="s">
        <v>319</v>
      </c>
      <c r="C3" s="438" t="s">
        <v>318</v>
      </c>
      <c r="D3" s="438"/>
      <c r="E3" s="438"/>
      <c r="F3" s="438"/>
      <c r="G3" s="438"/>
      <c r="H3" s="438"/>
      <c r="I3" s="566" t="s">
        <v>317</v>
      </c>
      <c r="J3" s="567"/>
      <c r="L3" s="73"/>
    </row>
    <row r="4" spans="1:12" ht="21" customHeight="1">
      <c r="B4" s="511"/>
      <c r="C4" s="438" t="s">
        <v>316</v>
      </c>
      <c r="D4" s="438" t="s">
        <v>315</v>
      </c>
      <c r="E4" s="438" t="s">
        <v>314</v>
      </c>
      <c r="F4" s="438" t="s">
        <v>313</v>
      </c>
      <c r="G4" s="438" t="s">
        <v>312</v>
      </c>
      <c r="H4" s="438"/>
      <c r="I4" s="438" t="s">
        <v>311</v>
      </c>
      <c r="J4" s="436" t="s">
        <v>310</v>
      </c>
    </row>
    <row r="5" spans="1:12" ht="21" customHeight="1">
      <c r="B5" s="512"/>
      <c r="C5" s="438"/>
      <c r="D5" s="438"/>
      <c r="E5" s="438"/>
      <c r="F5" s="438"/>
      <c r="G5" s="20" t="s">
        <v>311</v>
      </c>
      <c r="H5" s="20" t="s">
        <v>310</v>
      </c>
      <c r="I5" s="438"/>
      <c r="J5" s="436"/>
    </row>
    <row r="6" spans="1:12" ht="15" customHeight="1">
      <c r="B6" s="333" t="s">
        <v>332</v>
      </c>
      <c r="C6" s="142">
        <v>98000</v>
      </c>
      <c r="D6" s="149">
        <v>71997</v>
      </c>
      <c r="E6" s="149">
        <v>73126</v>
      </c>
      <c r="F6" s="332" t="s">
        <v>34</v>
      </c>
      <c r="G6" s="332">
        <v>29666</v>
      </c>
      <c r="H6" s="332">
        <v>39333</v>
      </c>
      <c r="I6" s="332">
        <v>2272737</v>
      </c>
      <c r="J6" s="332">
        <v>3376036</v>
      </c>
    </row>
    <row r="7" spans="1:12" ht="15" customHeight="1">
      <c r="B7" s="333" t="s">
        <v>327</v>
      </c>
      <c r="C7" s="142">
        <v>98000</v>
      </c>
      <c r="D7" s="149">
        <v>71997</v>
      </c>
      <c r="E7" s="149">
        <v>73126</v>
      </c>
      <c r="F7" s="332" t="s">
        <v>34</v>
      </c>
      <c r="G7" s="332">
        <v>30701</v>
      </c>
      <c r="H7" s="332">
        <v>39659</v>
      </c>
      <c r="I7" s="332">
        <v>2303102</v>
      </c>
      <c r="J7" s="332">
        <v>3518173</v>
      </c>
    </row>
    <row r="8" spans="1:12" ht="15" customHeight="1">
      <c r="B8" s="333" t="s">
        <v>328</v>
      </c>
      <c r="C8" s="142">
        <v>98000</v>
      </c>
      <c r="D8" s="149">
        <v>71997</v>
      </c>
      <c r="E8" s="149">
        <v>73126</v>
      </c>
      <c r="F8" s="332" t="s">
        <v>34</v>
      </c>
      <c r="G8" s="332">
        <v>31650</v>
      </c>
      <c r="H8" s="332">
        <v>40752</v>
      </c>
      <c r="I8" s="332">
        <v>2331725</v>
      </c>
      <c r="J8" s="332">
        <v>3571264</v>
      </c>
    </row>
    <row r="9" spans="1:12" s="327" customFormat="1" ht="15" customHeight="1">
      <c r="B9" s="333" t="s">
        <v>330</v>
      </c>
      <c r="C9" s="142">
        <v>97999</v>
      </c>
      <c r="D9" s="149">
        <v>71997</v>
      </c>
      <c r="E9" s="149">
        <v>76180</v>
      </c>
      <c r="F9" s="332" t="s">
        <v>34</v>
      </c>
      <c r="G9" s="332">
        <v>31895</v>
      </c>
      <c r="H9" s="332">
        <v>40127</v>
      </c>
      <c r="I9" s="332">
        <v>2355659</v>
      </c>
      <c r="J9" s="332">
        <v>3586386</v>
      </c>
    </row>
    <row r="10" spans="1:12" s="327" customFormat="1" ht="15" customHeight="1">
      <c r="B10" s="331" t="s">
        <v>333</v>
      </c>
      <c r="C10" s="330">
        <v>97999</v>
      </c>
      <c r="D10" s="329">
        <v>71997</v>
      </c>
      <c r="E10" s="329">
        <v>76180</v>
      </c>
      <c r="F10" s="328" t="s">
        <v>34</v>
      </c>
      <c r="G10" s="328">
        <v>33081</v>
      </c>
      <c r="H10" s="328">
        <v>40958</v>
      </c>
      <c r="I10" s="328">
        <v>2385840</v>
      </c>
      <c r="J10" s="328">
        <v>3597192</v>
      </c>
    </row>
    <row r="11" spans="1:12" ht="13.5" customHeight="1">
      <c r="B11" s="28" t="s">
        <v>361</v>
      </c>
      <c r="C11" s="28"/>
      <c r="D11" s="28"/>
      <c r="E11" s="28"/>
      <c r="F11" s="28"/>
      <c r="G11" s="28"/>
      <c r="H11" s="28"/>
      <c r="I11" s="28"/>
      <c r="J11" s="28"/>
    </row>
    <row r="12" spans="1:12" ht="13.5" customHeight="1">
      <c r="B12" s="28" t="s">
        <v>309</v>
      </c>
      <c r="C12" s="28"/>
      <c r="D12" s="28"/>
      <c r="E12" s="28"/>
      <c r="F12" s="28"/>
      <c r="G12" s="28"/>
      <c r="H12" s="28"/>
      <c r="I12" s="28"/>
      <c r="J12" s="28"/>
    </row>
    <row r="13" spans="1:12" ht="13.5" customHeight="1">
      <c r="B13" s="28"/>
      <c r="C13" s="28"/>
      <c r="D13" s="28"/>
      <c r="E13" s="28"/>
      <c r="F13" s="28"/>
      <c r="G13" s="28"/>
      <c r="H13" s="28"/>
      <c r="I13" s="28"/>
      <c r="J13" s="192"/>
    </row>
    <row r="14" spans="1:12" ht="18" customHeight="1">
      <c r="B14" s="24" t="s">
        <v>308</v>
      </c>
      <c r="C14" s="24"/>
      <c r="D14" s="24"/>
      <c r="E14" s="24"/>
      <c r="F14" s="24"/>
      <c r="G14" s="24"/>
      <c r="H14" s="24"/>
      <c r="I14" s="24"/>
      <c r="J14" s="326"/>
    </row>
    <row r="15" spans="1:12" ht="12" customHeight="1">
      <c r="B15" s="28"/>
      <c r="C15" s="28"/>
      <c r="D15" s="28"/>
      <c r="E15" s="28"/>
      <c r="F15" s="28"/>
      <c r="G15" s="28"/>
      <c r="H15" s="324" t="s">
        <v>307</v>
      </c>
      <c r="J15" s="7"/>
    </row>
    <row r="16" spans="1:12" ht="21" customHeight="1">
      <c r="B16" s="323" t="s">
        <v>296</v>
      </c>
      <c r="C16" s="556" t="s">
        <v>306</v>
      </c>
      <c r="D16" s="558"/>
      <c r="E16" s="556" t="s">
        <v>294</v>
      </c>
      <c r="F16" s="558"/>
      <c r="G16" s="556" t="s">
        <v>305</v>
      </c>
      <c r="H16" s="557"/>
      <c r="I16" s="287"/>
      <c r="J16" s="287"/>
    </row>
    <row r="17" spans="2:10" ht="15" customHeight="1">
      <c r="B17" s="322" t="s">
        <v>331</v>
      </c>
      <c r="C17" s="563">
        <v>136709070</v>
      </c>
      <c r="D17" s="559"/>
      <c r="E17" s="559">
        <v>770693474</v>
      </c>
      <c r="F17" s="559"/>
      <c r="G17" s="559">
        <v>6</v>
      </c>
      <c r="H17" s="559"/>
      <c r="I17" s="287"/>
      <c r="J17" s="287"/>
    </row>
    <row r="18" spans="2:10" ht="15" customHeight="1">
      <c r="B18" s="322" t="s">
        <v>326</v>
      </c>
      <c r="C18" s="555">
        <v>139793127</v>
      </c>
      <c r="D18" s="482"/>
      <c r="E18" s="482">
        <v>841928319</v>
      </c>
      <c r="F18" s="482"/>
      <c r="G18" s="482">
        <f>ROUND(E18/C18,0)</f>
        <v>6</v>
      </c>
      <c r="H18" s="482"/>
      <c r="I18" s="287"/>
      <c r="J18" s="287"/>
    </row>
    <row r="19" spans="2:10" ht="15" customHeight="1">
      <c r="B19" s="322" t="s">
        <v>327</v>
      </c>
      <c r="C19" s="555">
        <v>135845968</v>
      </c>
      <c r="D19" s="482"/>
      <c r="E19" s="482">
        <v>889417175</v>
      </c>
      <c r="F19" s="482"/>
      <c r="G19" s="482">
        <v>7</v>
      </c>
      <c r="H19" s="482"/>
      <c r="I19" s="287"/>
      <c r="J19" s="287"/>
    </row>
    <row r="20" spans="2:10" ht="15" customHeight="1">
      <c r="B20" s="322" t="s">
        <v>328</v>
      </c>
      <c r="C20" s="555">
        <v>136363992</v>
      </c>
      <c r="D20" s="482"/>
      <c r="E20" s="482">
        <v>893456860</v>
      </c>
      <c r="F20" s="482"/>
      <c r="G20" s="482">
        <f>ROUND(E20/C20,0)</f>
        <v>7</v>
      </c>
      <c r="H20" s="482"/>
      <c r="I20" s="325"/>
      <c r="J20" s="287"/>
    </row>
    <row r="21" spans="2:10" ht="15" customHeight="1">
      <c r="B21" s="321" t="s">
        <v>329</v>
      </c>
      <c r="C21" s="564">
        <v>135585489</v>
      </c>
      <c r="D21" s="554"/>
      <c r="E21" s="554">
        <v>888356109</v>
      </c>
      <c r="F21" s="554"/>
      <c r="G21" s="554">
        <f>ROUND(E21/C21,0)</f>
        <v>7</v>
      </c>
      <c r="H21" s="554"/>
      <c r="I21" s="325"/>
      <c r="J21" s="287"/>
    </row>
    <row r="22" spans="2:10" ht="13.5" customHeight="1">
      <c r="B22" s="287" t="s">
        <v>293</v>
      </c>
      <c r="C22" s="287"/>
      <c r="D22" s="287"/>
      <c r="E22" s="287"/>
      <c r="F22" s="287"/>
      <c r="G22" s="287"/>
      <c r="H22" s="287"/>
      <c r="I22" s="287"/>
      <c r="J22" s="287"/>
    </row>
    <row r="23" spans="2:10" ht="13.5" customHeight="1">
      <c r="B23" s="28"/>
      <c r="C23" s="28"/>
      <c r="D23" s="28"/>
      <c r="E23" s="28"/>
      <c r="F23" s="28"/>
      <c r="G23" s="28"/>
      <c r="H23" s="28"/>
      <c r="I23" s="28"/>
      <c r="J23" s="28"/>
    </row>
    <row r="24" spans="2:10" ht="18" customHeight="1">
      <c r="B24" s="553" t="s">
        <v>304</v>
      </c>
      <c r="C24" s="553"/>
      <c r="D24" s="553"/>
      <c r="E24" s="553"/>
      <c r="F24" s="553"/>
      <c r="G24" s="553"/>
      <c r="H24" s="553"/>
      <c r="I24" s="553"/>
      <c r="J24" s="553"/>
    </row>
    <row r="25" spans="2:10" ht="12" customHeight="1">
      <c r="B25" s="28"/>
      <c r="C25" s="28"/>
      <c r="D25" s="28"/>
      <c r="E25" s="28"/>
      <c r="F25" s="28"/>
      <c r="G25" s="28"/>
      <c r="H25" s="324" t="s">
        <v>303</v>
      </c>
      <c r="J25" s="7"/>
    </row>
    <row r="26" spans="2:10" ht="21" customHeight="1">
      <c r="B26" s="323" t="s">
        <v>296</v>
      </c>
      <c r="C26" s="556" t="s">
        <v>302</v>
      </c>
      <c r="D26" s="558"/>
      <c r="E26" s="556" t="s">
        <v>294</v>
      </c>
      <c r="F26" s="558"/>
      <c r="G26" s="556" t="s">
        <v>301</v>
      </c>
      <c r="H26" s="557"/>
      <c r="I26" s="287"/>
      <c r="J26" s="287"/>
    </row>
    <row r="27" spans="2:10" ht="15" customHeight="1">
      <c r="B27" s="322" t="s">
        <v>331</v>
      </c>
      <c r="C27" s="563">
        <v>21700</v>
      </c>
      <c r="D27" s="559"/>
      <c r="E27" s="559">
        <v>139027300</v>
      </c>
      <c r="F27" s="559"/>
      <c r="G27" s="559">
        <f>ROUND(E27/C27,0)</f>
        <v>6407</v>
      </c>
      <c r="H27" s="559"/>
      <c r="I27" s="287"/>
      <c r="J27" s="287"/>
    </row>
    <row r="28" spans="2:10" ht="15" customHeight="1">
      <c r="B28" s="322" t="s">
        <v>326</v>
      </c>
      <c r="C28" s="555">
        <v>21915</v>
      </c>
      <c r="D28" s="482"/>
      <c r="E28" s="482">
        <v>143768400</v>
      </c>
      <c r="F28" s="482"/>
      <c r="G28" s="482">
        <f>ROUND(E28/C28,0)</f>
        <v>6560</v>
      </c>
      <c r="H28" s="482"/>
      <c r="I28" s="287"/>
      <c r="J28" s="287"/>
    </row>
    <row r="29" spans="2:10" ht="15" customHeight="1">
      <c r="B29" s="322" t="s">
        <v>327</v>
      </c>
      <c r="C29" s="555">
        <v>22014</v>
      </c>
      <c r="D29" s="482"/>
      <c r="E29" s="482">
        <v>148444300</v>
      </c>
      <c r="F29" s="482"/>
      <c r="G29" s="482">
        <v>6743</v>
      </c>
      <c r="H29" s="482"/>
      <c r="I29" s="287"/>
      <c r="J29" s="287"/>
    </row>
    <row r="30" spans="2:10" ht="15" customHeight="1">
      <c r="B30" s="322" t="s">
        <v>328</v>
      </c>
      <c r="C30" s="555">
        <v>22231</v>
      </c>
      <c r="D30" s="482"/>
      <c r="E30" s="482">
        <v>152615900</v>
      </c>
      <c r="F30" s="482"/>
      <c r="G30" s="482">
        <f>ROUND(E30/C30,0)</f>
        <v>6865</v>
      </c>
      <c r="H30" s="482"/>
      <c r="I30" s="287"/>
      <c r="J30" s="287"/>
    </row>
    <row r="31" spans="2:10" ht="15" customHeight="1">
      <c r="B31" s="321" t="s">
        <v>329</v>
      </c>
      <c r="C31" s="564">
        <v>22506</v>
      </c>
      <c r="D31" s="554"/>
      <c r="E31" s="554">
        <v>157344500</v>
      </c>
      <c r="F31" s="554"/>
      <c r="G31" s="554">
        <f t="shared" ref="G31" si="0">ROUND(E31/C31,0)</f>
        <v>6991</v>
      </c>
      <c r="H31" s="554"/>
      <c r="I31" s="287"/>
      <c r="J31" s="287"/>
    </row>
    <row r="32" spans="2:10" ht="13.5" customHeight="1">
      <c r="B32" s="287" t="s">
        <v>293</v>
      </c>
      <c r="C32" s="287"/>
      <c r="D32" s="287"/>
      <c r="E32" s="287"/>
      <c r="F32" s="287"/>
      <c r="G32" s="287"/>
      <c r="H32" s="287"/>
      <c r="I32" s="287"/>
      <c r="J32" s="287"/>
    </row>
    <row r="33" spans="2:10" ht="13.5" customHeight="1">
      <c r="B33" s="28"/>
      <c r="C33" s="28"/>
      <c r="D33" s="28"/>
      <c r="E33" s="28"/>
      <c r="F33" s="28"/>
      <c r="G33" s="28"/>
      <c r="H33" s="28"/>
      <c r="I33" s="28"/>
      <c r="J33" s="28"/>
    </row>
    <row r="34" spans="2:10" ht="18" customHeight="1">
      <c r="B34" s="565" t="s">
        <v>300</v>
      </c>
      <c r="C34" s="565"/>
      <c r="D34" s="565"/>
      <c r="E34" s="565"/>
      <c r="F34" s="565"/>
      <c r="G34" s="565"/>
      <c r="H34" s="565"/>
      <c r="I34" s="565"/>
      <c r="J34" s="565"/>
    </row>
    <row r="35" spans="2:10" ht="12" customHeight="1">
      <c r="B35" s="28"/>
      <c r="C35" s="28"/>
      <c r="D35" s="28"/>
      <c r="E35" s="28"/>
      <c r="F35" s="28"/>
      <c r="G35" s="28"/>
      <c r="H35" s="324" t="s">
        <v>299</v>
      </c>
      <c r="J35" s="7"/>
    </row>
    <row r="36" spans="2:10" ht="21" customHeight="1">
      <c r="B36" s="323" t="s">
        <v>296</v>
      </c>
      <c r="C36" s="556" t="s">
        <v>295</v>
      </c>
      <c r="D36" s="558"/>
      <c r="E36" s="556" t="s">
        <v>294</v>
      </c>
      <c r="F36" s="558"/>
      <c r="G36" s="568" t="s">
        <v>359</v>
      </c>
      <c r="H36" s="569"/>
      <c r="I36" s="287"/>
      <c r="J36" s="287"/>
    </row>
    <row r="37" spans="2:10" ht="15" customHeight="1">
      <c r="B37" s="322" t="s">
        <v>331</v>
      </c>
      <c r="C37" s="563">
        <v>51530</v>
      </c>
      <c r="D37" s="559"/>
      <c r="E37" s="559">
        <v>6047906097</v>
      </c>
      <c r="F37" s="559"/>
      <c r="G37" s="559">
        <f>ROUND(E37/C37,0)</f>
        <v>117367</v>
      </c>
      <c r="H37" s="559"/>
      <c r="I37" s="287"/>
      <c r="J37" s="287"/>
    </row>
    <row r="38" spans="2:10" ht="15" customHeight="1">
      <c r="B38" s="322" t="s">
        <v>326</v>
      </c>
      <c r="C38" s="555">
        <v>51719</v>
      </c>
      <c r="D38" s="482"/>
      <c r="E38" s="482">
        <v>6079108753</v>
      </c>
      <c r="F38" s="482"/>
      <c r="G38" s="482">
        <f>ROUND(E38/C38,0)</f>
        <v>117541</v>
      </c>
      <c r="H38" s="482"/>
      <c r="I38" s="287"/>
      <c r="J38" s="287"/>
    </row>
    <row r="39" spans="2:10" ht="15" customHeight="1">
      <c r="B39" s="322" t="s">
        <v>327</v>
      </c>
      <c r="C39" s="555">
        <v>52176</v>
      </c>
      <c r="D39" s="482"/>
      <c r="E39" s="482">
        <v>6289832697</v>
      </c>
      <c r="F39" s="482"/>
      <c r="G39" s="482">
        <v>120550</v>
      </c>
      <c r="H39" s="482"/>
      <c r="I39" s="287"/>
      <c r="J39" s="287"/>
    </row>
    <row r="40" spans="2:10" ht="15" customHeight="1">
      <c r="B40" s="322" t="s">
        <v>328</v>
      </c>
      <c r="C40" s="555">
        <v>52739</v>
      </c>
      <c r="D40" s="482"/>
      <c r="E40" s="482">
        <v>6529084160</v>
      </c>
      <c r="F40" s="482"/>
      <c r="G40" s="482">
        <f>ROUND(E40/C40,0)</f>
        <v>123800</v>
      </c>
      <c r="H40" s="482"/>
      <c r="I40" s="287"/>
      <c r="J40" s="287"/>
    </row>
    <row r="41" spans="2:10" ht="15" customHeight="1">
      <c r="B41" s="321" t="s">
        <v>330</v>
      </c>
      <c r="C41" s="560">
        <v>54003</v>
      </c>
      <c r="D41" s="561"/>
      <c r="E41" s="561">
        <v>6354058773</v>
      </c>
      <c r="F41" s="561"/>
      <c r="G41" s="562">
        <f t="shared" ref="G41" si="1">ROUND(E41/C41,0)</f>
        <v>117661</v>
      </c>
      <c r="H41" s="562"/>
      <c r="I41" s="287"/>
      <c r="J41" s="287"/>
    </row>
    <row r="42" spans="2:10" ht="13.5" customHeight="1">
      <c r="B42" s="287" t="s">
        <v>293</v>
      </c>
      <c r="C42" s="287"/>
      <c r="D42" s="287"/>
      <c r="E42" s="287"/>
      <c r="F42" s="287"/>
      <c r="G42" s="287"/>
      <c r="H42" s="287"/>
      <c r="I42" s="287"/>
      <c r="J42" s="287"/>
    </row>
    <row r="43" spans="2:10" ht="13.5" customHeight="1">
      <c r="B43" s="287" t="s">
        <v>362</v>
      </c>
      <c r="C43" s="287"/>
      <c r="D43" s="287"/>
      <c r="E43" s="287"/>
      <c r="F43" s="287"/>
      <c r="G43" s="287"/>
      <c r="H43" s="287"/>
      <c r="I43" s="287"/>
      <c r="J43" s="287"/>
    </row>
    <row r="44" spans="2:10" ht="13.5" customHeight="1"/>
    <row r="45" spans="2:10" ht="18" customHeight="1">
      <c r="B45" s="565" t="s">
        <v>298</v>
      </c>
      <c r="C45" s="565"/>
      <c r="D45" s="565"/>
      <c r="E45" s="565"/>
      <c r="F45" s="565"/>
      <c r="G45" s="565"/>
      <c r="H45" s="565"/>
      <c r="I45" s="565"/>
      <c r="J45" s="565"/>
    </row>
    <row r="46" spans="2:10" ht="12" customHeight="1">
      <c r="B46" s="28"/>
      <c r="C46" s="28"/>
      <c r="D46" s="28"/>
      <c r="E46" s="28"/>
      <c r="F46" s="28"/>
      <c r="G46" s="28"/>
      <c r="H46" s="324" t="s">
        <v>297</v>
      </c>
      <c r="J46" s="7"/>
    </row>
    <row r="47" spans="2:10" ht="21" customHeight="1">
      <c r="B47" s="323" t="s">
        <v>296</v>
      </c>
      <c r="C47" s="556" t="s">
        <v>295</v>
      </c>
      <c r="D47" s="558"/>
      <c r="E47" s="556" t="s">
        <v>294</v>
      </c>
      <c r="F47" s="558"/>
      <c r="G47" s="568" t="s">
        <v>360</v>
      </c>
      <c r="H47" s="569"/>
      <c r="I47" s="287"/>
      <c r="J47" s="287"/>
    </row>
    <row r="48" spans="2:10" ht="15" customHeight="1">
      <c r="B48" s="322" t="s">
        <v>331</v>
      </c>
      <c r="C48" s="563">
        <v>3817</v>
      </c>
      <c r="D48" s="559"/>
      <c r="E48" s="559">
        <v>1072667400</v>
      </c>
      <c r="F48" s="559"/>
      <c r="G48" s="559">
        <f>ROUND(E48/C48,0)</f>
        <v>281024</v>
      </c>
      <c r="H48" s="559"/>
      <c r="I48" s="287"/>
      <c r="J48" s="287"/>
    </row>
    <row r="49" spans="2:10" ht="15" customHeight="1">
      <c r="B49" s="322" t="s">
        <v>326</v>
      </c>
      <c r="C49" s="555">
        <v>3855</v>
      </c>
      <c r="D49" s="482"/>
      <c r="E49" s="482">
        <v>1033338500</v>
      </c>
      <c r="F49" s="482"/>
      <c r="G49" s="482">
        <f>ROUND(E49/C49,0)</f>
        <v>268051</v>
      </c>
      <c r="H49" s="482"/>
      <c r="I49" s="287"/>
      <c r="J49" s="287"/>
    </row>
    <row r="50" spans="2:10" ht="15" customHeight="1">
      <c r="B50" s="322" t="s">
        <v>327</v>
      </c>
      <c r="C50" s="555">
        <v>3930</v>
      </c>
      <c r="D50" s="482"/>
      <c r="E50" s="482">
        <v>1159114200</v>
      </c>
      <c r="F50" s="482"/>
      <c r="G50" s="482">
        <v>294940</v>
      </c>
      <c r="H50" s="482"/>
      <c r="I50" s="287"/>
      <c r="J50" s="287"/>
    </row>
    <row r="51" spans="2:10" ht="15" customHeight="1">
      <c r="B51" s="322" t="s">
        <v>328</v>
      </c>
      <c r="C51" s="555">
        <v>3998</v>
      </c>
      <c r="D51" s="482"/>
      <c r="E51" s="482">
        <v>1174889400</v>
      </c>
      <c r="F51" s="482"/>
      <c r="G51" s="482">
        <f>ROUND(E51/C51,0)</f>
        <v>293869</v>
      </c>
      <c r="H51" s="482"/>
      <c r="I51" s="287"/>
      <c r="J51" s="287"/>
    </row>
    <row r="52" spans="2:10" ht="15" customHeight="1">
      <c r="B52" s="321" t="s">
        <v>330</v>
      </c>
      <c r="C52" s="560">
        <v>4069</v>
      </c>
      <c r="D52" s="561"/>
      <c r="E52" s="561">
        <v>1212139400</v>
      </c>
      <c r="F52" s="561"/>
      <c r="G52" s="562">
        <f t="shared" ref="G52" si="2">ROUND(E52/C52,0)</f>
        <v>297896</v>
      </c>
      <c r="H52" s="562"/>
      <c r="I52" s="287"/>
      <c r="J52" s="287"/>
    </row>
    <row r="53" spans="2:10">
      <c r="B53" s="287" t="s">
        <v>293</v>
      </c>
      <c r="C53" s="7"/>
      <c r="D53" s="7"/>
      <c r="E53" s="7"/>
      <c r="F53" s="7"/>
      <c r="G53" s="287"/>
      <c r="H53" s="7"/>
      <c r="I53" s="7"/>
      <c r="J53" s="7"/>
    </row>
  </sheetData>
  <mergeCells count="85">
    <mergeCell ref="G20:H20"/>
    <mergeCell ref="E21:F21"/>
    <mergeCell ref="E19:F19"/>
    <mergeCell ref="G19:H19"/>
    <mergeCell ref="B45:J45"/>
    <mergeCell ref="C39:D39"/>
    <mergeCell ref="E39:F39"/>
    <mergeCell ref="G39:H39"/>
    <mergeCell ref="C41:D41"/>
    <mergeCell ref="E41:F41"/>
    <mergeCell ref="G41:H41"/>
    <mergeCell ref="C40:D40"/>
    <mergeCell ref="E40:F40"/>
    <mergeCell ref="G40:H40"/>
    <mergeCell ref="G31:H31"/>
    <mergeCell ref="C38:D38"/>
    <mergeCell ref="G16:H16"/>
    <mergeCell ref="E16:F16"/>
    <mergeCell ref="C16:D16"/>
    <mergeCell ref="E18:F18"/>
    <mergeCell ref="G47:H47"/>
    <mergeCell ref="E47:F47"/>
    <mergeCell ref="C47:D47"/>
    <mergeCell ref="G36:H36"/>
    <mergeCell ref="E36:F36"/>
    <mergeCell ref="C36:D36"/>
    <mergeCell ref="C31:D31"/>
    <mergeCell ref="E31:F31"/>
    <mergeCell ref="C30:D30"/>
    <mergeCell ref="E30:F30"/>
    <mergeCell ref="G17:H17"/>
    <mergeCell ref="G18:H18"/>
    <mergeCell ref="J4:J5"/>
    <mergeCell ref="B3:B5"/>
    <mergeCell ref="C3:H3"/>
    <mergeCell ref="I3:J3"/>
    <mergeCell ref="C4:C5"/>
    <mergeCell ref="D4:D5"/>
    <mergeCell ref="E4:E5"/>
    <mergeCell ref="F4:F5"/>
    <mergeCell ref="G4:H4"/>
    <mergeCell ref="I4:I5"/>
    <mergeCell ref="E17:F17"/>
    <mergeCell ref="E37:F37"/>
    <mergeCell ref="C21:D21"/>
    <mergeCell ref="C19:D19"/>
    <mergeCell ref="C18:D18"/>
    <mergeCell ref="C17:D17"/>
    <mergeCell ref="C27:D27"/>
    <mergeCell ref="E27:F27"/>
    <mergeCell ref="C28:D28"/>
    <mergeCell ref="E28:F28"/>
    <mergeCell ref="C20:D20"/>
    <mergeCell ref="E20:F20"/>
    <mergeCell ref="B34:J34"/>
    <mergeCell ref="C37:D37"/>
    <mergeCell ref="G37:H37"/>
    <mergeCell ref="G30:H30"/>
    <mergeCell ref="E38:F38"/>
    <mergeCell ref="G38:H38"/>
    <mergeCell ref="C48:D48"/>
    <mergeCell ref="E48:F48"/>
    <mergeCell ref="G48:H48"/>
    <mergeCell ref="C52:D52"/>
    <mergeCell ref="E52:F52"/>
    <mergeCell ref="G52:H52"/>
    <mergeCell ref="C49:D49"/>
    <mergeCell ref="E49:F49"/>
    <mergeCell ref="G49:H49"/>
    <mergeCell ref="C50:D50"/>
    <mergeCell ref="E50:F50"/>
    <mergeCell ref="G50:H50"/>
    <mergeCell ref="C51:D51"/>
    <mergeCell ref="E51:F51"/>
    <mergeCell ref="G51:H51"/>
    <mergeCell ref="B24:J24"/>
    <mergeCell ref="G21:H21"/>
    <mergeCell ref="C29:D29"/>
    <mergeCell ref="E29:F29"/>
    <mergeCell ref="G29:H29"/>
    <mergeCell ref="G26:H26"/>
    <mergeCell ref="E26:F26"/>
    <mergeCell ref="C26:D26"/>
    <mergeCell ref="G27:H27"/>
    <mergeCell ref="G28:H28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scale="98" firstPageNumber="4294963191" orientation="portrait" r:id="rId1"/>
  <headerFooter scaleWithDoc="0" alignWithMargins="0">
    <oddFooter>&amp;C&amp;"ＭＳ Ｐ明朝,標準"&amp;A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63</vt:lpstr>
      <vt:lpstr>64,65</vt:lpstr>
      <vt:lpstr>66,67</vt:lpstr>
      <vt:lpstr>68,69</vt:lpstr>
      <vt:lpstr>70,71</vt:lpstr>
      <vt:lpstr>72,73</vt:lpstr>
      <vt:lpstr>74,75</vt:lpstr>
      <vt:lpstr>76,77</vt:lpstr>
      <vt:lpstr>78</vt:lpstr>
      <vt:lpstr>'63'!Print_Area</vt:lpstr>
      <vt:lpstr>'64,65'!Print_Area</vt:lpstr>
      <vt:lpstr>'66,67'!Print_Area</vt:lpstr>
      <vt:lpstr>'68,69'!Print_Area</vt:lpstr>
      <vt:lpstr>'70,71'!Print_Area</vt:lpstr>
      <vt:lpstr>'72,73'!Print_Area</vt:lpstr>
      <vt:lpstr>'74,75'!Print_Area</vt:lpstr>
      <vt:lpstr>'76,77'!Print_Area</vt:lpstr>
      <vt:lpstr>'78'!Print_Area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梁取 弘美</dc:creator>
  <cp:lastModifiedBy>梁取 弘美</cp:lastModifiedBy>
  <cp:lastPrinted>2026-03-09T04:27:44Z</cp:lastPrinted>
  <dcterms:created xsi:type="dcterms:W3CDTF">2025-06-10T05:38:01Z</dcterms:created>
  <dcterms:modified xsi:type="dcterms:W3CDTF">2026-03-16T02:27:16Z</dcterms:modified>
</cp:coreProperties>
</file>